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WS Dropbox\Brian DeChesare\BIWS-All-Courses\100-Bonus-Case-Studies\105-Accounting\105-37-Deferred-Revenue\"/>
    </mc:Choice>
  </mc:AlternateContent>
  <xr:revisionPtr revIDLastSave="0" documentId="13_ncr:1_{7EE4DCBE-6584-443F-876F-73888BB66741}" xr6:coauthVersionLast="47" xr6:coauthVersionMax="47" xr10:uidLastSave="{00000000-0000-0000-0000-000000000000}"/>
  <bookViews>
    <workbookView xWindow="-110" yWindow="-110" windowWidth="25820" windowHeight="15500" xr2:uid="{B85F4954-D106-41AC-8856-1225EFDF027B}"/>
  </bookViews>
  <sheets>
    <sheet name="SaaS" sheetId="1" r:id="rId1"/>
    <sheet name="3_Stmt" sheetId="2" r:id="rId2"/>
  </sheets>
  <definedNames>
    <definedName name="Initial_Cash">'3_Stmt'!$E$8</definedName>
    <definedName name="_xlnm.Print_Area" localSheetId="1">'3_Stmt'!$A$1:$T$36</definedName>
    <definedName name="_xlnm.Print_Area" localSheetId="0">SaaS!$A$1:$AC$24</definedName>
    <definedName name="Tax_Rate">'3_Stmt'!$E$7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2" l="1"/>
  <c r="K12" i="2"/>
  <c r="K11" i="2"/>
  <c r="K9" i="2"/>
  <c r="K8" i="2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E20" i="1"/>
  <c r="F19" i="1"/>
  <c r="F13" i="1" s="1"/>
  <c r="G19" i="1"/>
  <c r="H19" i="1"/>
  <c r="I19" i="1"/>
  <c r="J19" i="1"/>
  <c r="K19" i="1"/>
  <c r="K13" i="1" s="1"/>
  <c r="K23" i="1" s="1"/>
  <c r="L19" i="1"/>
  <c r="L13" i="1" s="1"/>
  <c r="L23" i="1" s="1"/>
  <c r="M19" i="1"/>
  <c r="N19" i="1"/>
  <c r="O19" i="1"/>
  <c r="P19" i="1"/>
  <c r="Q19" i="1"/>
  <c r="Q13" i="1" s="1"/>
  <c r="Q23" i="1" s="1"/>
  <c r="R19" i="1"/>
  <c r="R13" i="1" s="1"/>
  <c r="S19" i="1"/>
  <c r="T19" i="1"/>
  <c r="U19" i="1"/>
  <c r="V19" i="1"/>
  <c r="W19" i="1"/>
  <c r="W13" i="1" s="1"/>
  <c r="W23" i="1" s="1"/>
  <c r="X19" i="1"/>
  <c r="Y19" i="1"/>
  <c r="Z19" i="1"/>
  <c r="AA19" i="1"/>
  <c r="AB19" i="1"/>
  <c r="E19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E18" i="1"/>
  <c r="S24" i="2"/>
  <c r="R24" i="2"/>
  <c r="S23" i="2"/>
  <c r="R23" i="2"/>
  <c r="S22" i="2"/>
  <c r="R22" i="2"/>
  <c r="Q24" i="2"/>
  <c r="Q23" i="2"/>
  <c r="Q22" i="2"/>
  <c r="J20" i="2"/>
  <c r="E24" i="2"/>
  <c r="F24" i="2" s="1"/>
  <c r="E21" i="2"/>
  <c r="K16" i="2"/>
  <c r="S19" i="2"/>
  <c r="S18" i="2"/>
  <c r="E20" i="2"/>
  <c r="E22" i="2" s="1"/>
  <c r="E26" i="2" s="1"/>
  <c r="E29" i="2" s="1"/>
  <c r="J31" i="2"/>
  <c r="R19" i="2"/>
  <c r="Q19" i="2"/>
  <c r="R18" i="2"/>
  <c r="Q18" i="2"/>
  <c r="M13" i="1" l="1"/>
  <c r="F23" i="1"/>
  <c r="S13" i="1"/>
  <c r="T13" i="1" s="1"/>
  <c r="U13" i="1" s="1"/>
  <c r="U23" i="1" s="1"/>
  <c r="F22" i="1"/>
  <c r="U22" i="1"/>
  <c r="G13" i="1"/>
  <c r="E23" i="1"/>
  <c r="Q22" i="1"/>
  <c r="H13" i="1"/>
  <c r="G23" i="1"/>
  <c r="M23" i="1"/>
  <c r="N13" i="1"/>
  <c r="X13" i="1"/>
  <c r="X23" i="1" s="1"/>
  <c r="T22" i="1"/>
  <c r="R22" i="1"/>
  <c r="P22" i="1"/>
  <c r="O22" i="1"/>
  <c r="N22" i="1"/>
  <c r="M22" i="1"/>
  <c r="L22" i="1"/>
  <c r="K22" i="1"/>
  <c r="S23" i="1"/>
  <c r="AA22" i="1"/>
  <c r="R23" i="1"/>
  <c r="Z22" i="1"/>
  <c r="J22" i="1"/>
  <c r="S22" i="1"/>
  <c r="E22" i="1"/>
  <c r="T23" i="1"/>
  <c r="Y22" i="1"/>
  <c r="I22" i="1"/>
  <c r="AB22" i="1"/>
  <c r="X22" i="1"/>
  <c r="G22" i="1"/>
  <c r="V13" i="1"/>
  <c r="V23" i="1" s="1"/>
  <c r="H22" i="1"/>
  <c r="W22" i="1"/>
  <c r="V22" i="1"/>
  <c r="D20" i="2"/>
  <c r="D22" i="2" s="1"/>
  <c r="D26" i="2" s="1"/>
  <c r="F20" i="2"/>
  <c r="F22" i="2" s="1"/>
  <c r="F26" i="2" s="1"/>
  <c r="F29" i="2" s="1"/>
  <c r="F31" i="2" s="1"/>
  <c r="F33" i="2" s="1"/>
  <c r="S20" i="2" s="1"/>
  <c r="J21" i="2"/>
  <c r="J23" i="2" s="1"/>
  <c r="E31" i="2"/>
  <c r="E33" i="2" s="1"/>
  <c r="R20" i="2" s="1"/>
  <c r="K28" i="2"/>
  <c r="K29" i="2" s="1"/>
  <c r="M28" i="2"/>
  <c r="L16" i="2"/>
  <c r="M16" i="2" s="1"/>
  <c r="F21" i="2"/>
  <c r="D29" i="2"/>
  <c r="D31" i="2" s="1"/>
  <c r="D33" i="2" s="1"/>
  <c r="Q20" i="2" s="1"/>
  <c r="N23" i="1" l="1"/>
  <c r="O13" i="1"/>
  <c r="Y13" i="1"/>
  <c r="I13" i="1"/>
  <c r="H23" i="1"/>
  <c r="K21" i="2"/>
  <c r="Q21" i="2" s="1"/>
  <c r="L28" i="2"/>
  <c r="L29" i="2" s="1"/>
  <c r="J28" i="2"/>
  <c r="Q25" i="2" s="1"/>
  <c r="M29" i="2"/>
  <c r="K31" i="2"/>
  <c r="K33" i="2" s="1"/>
  <c r="L21" i="2" l="1"/>
  <c r="M21" i="2" s="1"/>
  <c r="S21" i="2" s="1"/>
  <c r="S26" i="2" s="1"/>
  <c r="J13" i="1"/>
  <c r="J23" i="1" s="1"/>
  <c r="I23" i="1"/>
  <c r="Y23" i="1"/>
  <c r="Z13" i="1"/>
  <c r="O23" i="1"/>
  <c r="P13" i="1"/>
  <c r="P23" i="1" s="1"/>
  <c r="J29" i="2"/>
  <c r="J33" i="2" s="1"/>
  <c r="J35" i="2" s="1"/>
  <c r="R25" i="2"/>
  <c r="S25" i="2"/>
  <c r="Q26" i="2"/>
  <c r="K20" i="2" s="1"/>
  <c r="L31" i="2"/>
  <c r="R21" i="2" l="1"/>
  <c r="R26" i="2" s="1"/>
  <c r="Z23" i="1"/>
  <c r="AA13" i="1"/>
  <c r="L20" i="2"/>
  <c r="M20" i="2" s="1"/>
  <c r="K23" i="2"/>
  <c r="K35" i="2" s="1"/>
  <c r="L33" i="2"/>
  <c r="M31" i="2"/>
  <c r="M33" i="2" s="1"/>
  <c r="L23" i="2"/>
  <c r="L35" i="2" s="1"/>
  <c r="M23" i="2"/>
  <c r="M35" i="2" s="1"/>
  <c r="AA23" i="1" l="1"/>
  <c r="AB13" i="1"/>
  <c r="AB23" i="1" s="1"/>
  <c r="E8" i="1"/>
  <c r="F12" i="1"/>
  <c r="G12" i="1" s="1"/>
  <c r="H12" i="1" s="1"/>
  <c r="I12" i="1" s="1"/>
  <c r="J12" i="1" s="1"/>
  <c r="K12" i="1" l="1"/>
  <c r="L12" i="1" s="1"/>
  <c r="M12" i="1" s="1"/>
  <c r="N12" i="1" s="1"/>
  <c r="O12" i="1" s="1"/>
  <c r="P12" i="1" s="1"/>
  <c r="Q12" i="1" s="1"/>
  <c r="R12" i="1" s="1"/>
  <c r="S12" i="1" s="1"/>
  <c r="T12" i="1" s="1"/>
  <c r="U12" i="1" s="1"/>
  <c r="V12" i="1" s="1"/>
  <c r="W12" i="1" s="1"/>
  <c r="X12" i="1" s="1"/>
  <c r="Y12" i="1" s="1"/>
  <c r="Z12" i="1" s="1"/>
  <c r="AA12" i="1" s="1"/>
  <c r="AB12" i="1" s="1"/>
</calcChain>
</file>

<file path=xl/sharedStrings.xml><?xml version="1.0" encoding="utf-8"?>
<sst xmlns="http://schemas.openxmlformats.org/spreadsheetml/2006/main" count="166" uniqueCount="115">
  <si>
    <t>Bookings, Billings, Revenue, and Deferred Revenue for a SaaS Company</t>
  </si>
  <si>
    <t>($ in USD as Stated)</t>
  </si>
  <si>
    <t>Total Contract Value (TCV):</t>
  </si>
  <si>
    <t>$</t>
  </si>
  <si>
    <t>Contract Length:</t>
  </si>
  <si>
    <t>Year 1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</si>
  <si>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</si>
  <si>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</si>
  <si>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</si>
  <si>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</si>
  <si>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</si>
  <si>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</si>
  <si>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</si>
  <si>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</si>
  <si>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</si>
  <si>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</si>
  <si>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</si>
  <si>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</si>
  <si>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 2</t>
  </si>
  <si>
    <t>Bookings:</t>
  </si>
  <si>
    <t>Billings:</t>
  </si>
  <si>
    <t>Month #:</t>
  </si>
  <si>
    <t>Revenue:</t>
  </si>
  <si>
    <t>Deferred Revenue:</t>
  </si>
  <si>
    <t>Annual Contract Value (ACV):</t>
  </si>
  <si>
    <t>Projections:</t>
  </si>
  <si>
    <t># Months</t>
  </si>
  <si>
    <t>Invoice Interval:</t>
  </si>
  <si>
    <t>#</t>
  </si>
  <si>
    <t>Lesson Outline:</t>
  </si>
  <si>
    <r>
      <t>Why This Matters:</t>
    </r>
    <r>
      <rPr>
        <sz val="12"/>
        <color theme="1"/>
        <rFont val="Calibri"/>
        <family val="2"/>
        <scheme val="minor"/>
      </rPr>
      <t xml:space="preserve"> For SaaS companies, many </t>
    </r>
    <r>
      <rPr>
        <b/>
        <sz val="12"/>
        <color theme="1"/>
        <rFont val="Calibri"/>
        <family val="2"/>
        <scheme val="minor"/>
      </rPr>
      <t>expenses</t>
    </r>
    <r>
      <rPr>
        <sz val="12"/>
        <color theme="1"/>
        <rFont val="Calibri"/>
        <family val="2"/>
        <scheme val="minor"/>
      </rPr>
      <t xml:space="preserve"> are linked to Bookings or Billings rather than Revenue, especially if the company</t>
    </r>
  </si>
  <si>
    <r>
      <t xml:space="preserve">So, while </t>
    </r>
    <r>
      <rPr>
        <b/>
        <sz val="12"/>
        <color theme="1"/>
        <rFont val="Calibri"/>
        <family val="2"/>
        <scheme val="minor"/>
      </rPr>
      <t>Revenue</t>
    </r>
    <r>
      <rPr>
        <sz val="12"/>
        <color theme="1"/>
        <rFont val="Calibri"/>
        <family val="2"/>
        <scheme val="minor"/>
      </rPr>
      <t xml:space="preserve"> is what appears on the Income Statement and is still a key focus, various other items may actually trend with Bookings,</t>
    </r>
  </si>
  <si>
    <t>Billings, First Year Billings, First Invoice Amount, etc.</t>
  </si>
  <si>
    <t>Definitions:</t>
  </si>
  <si>
    <r>
      <t>Bookings:</t>
    </r>
    <r>
      <rPr>
        <sz val="12"/>
        <color theme="1"/>
        <rFont val="Calibri"/>
        <family val="2"/>
        <scheme val="minor"/>
      </rPr>
      <t xml:space="preserve"> These correspond to the </t>
    </r>
    <r>
      <rPr>
        <b/>
        <sz val="12"/>
        <color theme="1"/>
        <rFont val="Calibri"/>
        <family val="2"/>
        <scheme val="minor"/>
      </rPr>
      <t>total contract value</t>
    </r>
    <r>
      <rPr>
        <sz val="12"/>
        <color theme="1"/>
        <rFont val="Calibri"/>
        <family val="2"/>
        <scheme val="minor"/>
      </rPr>
      <t>, summed across all customers (just 1 here).</t>
    </r>
  </si>
  <si>
    <r>
      <t>EX:</t>
    </r>
    <r>
      <rPr>
        <sz val="12"/>
        <color theme="1"/>
        <rFont val="Calibri"/>
        <family val="2"/>
        <scheme val="minor"/>
      </rPr>
      <t xml:space="preserve"> If it's a 3-year contract worth $300, the "Bookings" for the contract are $300.</t>
    </r>
  </si>
  <si>
    <r>
      <t>Billings:</t>
    </r>
    <r>
      <rPr>
        <sz val="12"/>
        <color theme="1"/>
        <rFont val="Calibri"/>
        <family val="2"/>
        <scheme val="minor"/>
      </rPr>
      <t xml:space="preserve"> These are based on </t>
    </r>
    <r>
      <rPr>
        <b/>
        <sz val="12"/>
        <color theme="1"/>
        <rFont val="Calibri"/>
        <family val="2"/>
        <scheme val="minor"/>
      </rPr>
      <t>when the customer receives the invoice</t>
    </r>
    <r>
      <rPr>
        <sz val="12"/>
        <color theme="1"/>
        <rFont val="Calibri"/>
        <family val="2"/>
        <scheme val="minor"/>
      </rPr>
      <t>. So if the customer is invoiced once per year for this 3-year contract,</t>
    </r>
  </si>
  <si>
    <t>the Billings are $100 per year, and, presumably, the company collects $100 in cash each year on a single date.</t>
  </si>
  <si>
    <r>
      <t>Revenue:</t>
    </r>
    <r>
      <rPr>
        <sz val="12"/>
        <color theme="1"/>
        <rFont val="Calibri"/>
        <family val="2"/>
        <scheme val="minor"/>
      </rPr>
      <t xml:space="preserve"> This is based on </t>
    </r>
    <r>
      <rPr>
        <b/>
        <sz val="12"/>
        <color theme="1"/>
        <rFont val="Calibri"/>
        <family val="2"/>
        <scheme val="minor"/>
      </rPr>
      <t>product/service delivery</t>
    </r>
    <r>
      <rPr>
        <sz val="12"/>
        <color theme="1"/>
        <rFont val="Calibri"/>
        <family val="2"/>
        <scheme val="minor"/>
      </rPr>
      <t>, so for SaaS companies, this is based on Billings / Months for Each Invoice.</t>
    </r>
  </si>
  <si>
    <t>If the customer gets a bill for $100 per year, the Monthly Revenue is $100 / 12 = $8.3, and the Annual Revenue is $100.</t>
  </si>
  <si>
    <t>Accounts Receivable:</t>
  </si>
  <si>
    <t># Months to Collect Cash:</t>
  </si>
  <si>
    <t>Month # Since Last Billing:</t>
  </si>
  <si>
    <t>has longer-term contracts (more than 1 year).</t>
  </si>
  <si>
    <r>
      <t>And</t>
    </r>
    <r>
      <rPr>
        <sz val="12"/>
        <color theme="1"/>
        <rFont val="Calibri"/>
        <family val="2"/>
        <scheme val="minor"/>
      </rPr>
      <t xml:space="preserve"> if you're building a full 3-statement model, you'll need information about the Billings, Revenue, and Cash Collection to estimate the</t>
    </r>
  </si>
  <si>
    <t>company's Deferred Revenue and Accounts Receivable balances.</t>
  </si>
  <si>
    <t>Bookings, Billings, and Revenue:</t>
  </si>
  <si>
    <r>
      <t>Bookings:</t>
    </r>
    <r>
      <rPr>
        <sz val="12"/>
        <color theme="1"/>
        <rFont val="Calibri"/>
        <family val="2"/>
        <scheme val="minor"/>
      </rPr>
      <t xml:space="preserve"> We want to display these only if we're in Month 0 or the month of the next contract. Can use the MOD function in Excel to</t>
    </r>
  </si>
  <si>
    <t>test for divisibility:</t>
  </si>
  <si>
    <t>=IF(OR(E11=0,MOD(E11,$E$6)=0),$E$5,0)</t>
  </si>
  <si>
    <t>=IF(OR(E11=0,MOD(E11,$E$8)=0),$E$5*($E$8/$E$6),0)</t>
  </si>
  <si>
    <r>
      <t>Billings:</t>
    </r>
    <r>
      <rPr>
        <sz val="12"/>
        <color theme="1"/>
        <rFont val="Calibri"/>
        <family val="2"/>
        <scheme val="minor"/>
      </rPr>
      <t xml:space="preserve"> Similar idea, but now we don't want to display the total contract value - just the amount that gets invoiced. So, we need to divide</t>
    </r>
  </si>
  <si>
    <t>it up based on the invoice interval.</t>
  </si>
  <si>
    <r>
      <t>Revenue:</t>
    </r>
    <r>
      <rPr>
        <sz val="12"/>
        <color theme="1"/>
        <rFont val="Calibri"/>
        <family val="2"/>
        <scheme val="minor"/>
      </rPr>
      <t xml:space="preserve"> This is easy - Total Contract Value / Contract Length since revenue only depends on </t>
    </r>
    <r>
      <rPr>
        <b/>
        <sz val="12"/>
        <color theme="1"/>
        <rFont val="Calibri"/>
        <family val="2"/>
        <scheme val="minor"/>
      </rPr>
      <t>delivery</t>
    </r>
    <r>
      <rPr>
        <sz val="12"/>
        <color theme="1"/>
        <rFont val="Calibri"/>
        <family val="2"/>
        <scheme val="minor"/>
      </rPr>
      <t>, not the specific invoice dates.</t>
    </r>
  </si>
  <si>
    <t>=$E$5/$E$6</t>
  </si>
  <si>
    <t>Accounts Receivable and Deferred Revenue:</t>
  </si>
  <si>
    <t>Assumptions &amp; Model Output</t>
  </si>
  <si>
    <t>Tax Rate:</t>
  </si>
  <si>
    <t>Income Statement:</t>
  </si>
  <si>
    <t>Balance Sheet:</t>
  </si>
  <si>
    <t>Cash Flow Statement:</t>
  </si>
  <si>
    <t>Period of</t>
  </si>
  <si>
    <t>End of</t>
  </si>
  <si>
    <t>ASSETS:</t>
  </si>
  <si>
    <t>Net Income to Cash Flow Adjustments:</t>
  </si>
  <si>
    <t>Net Income:</t>
  </si>
  <si>
    <t>Cost of Goods Sold (COGS):</t>
  </si>
  <si>
    <t>Cash:</t>
  </si>
  <si>
    <t>Change in Accounts Receivable:</t>
  </si>
  <si>
    <t>Gross Profit:</t>
  </si>
  <si>
    <t>Change in Prepaid Expenses:</t>
  </si>
  <si>
    <t>Prepaid Expenses:</t>
  </si>
  <si>
    <t>Change in Accounts Payable:</t>
  </si>
  <si>
    <t>Total Assets:</t>
  </si>
  <si>
    <t>Change in Accrued Expenses:</t>
  </si>
  <si>
    <t>Change in Deferred Revenue:</t>
  </si>
  <si>
    <t>LIABILITIES &amp; EQUITY:</t>
  </si>
  <si>
    <t>"Cash Flow Generated":</t>
  </si>
  <si>
    <t>Total Operating Expenses:</t>
  </si>
  <si>
    <t>Accounts Payable:</t>
  </si>
  <si>
    <t>Accrued Expenses:</t>
  </si>
  <si>
    <t>Operating Income:</t>
  </si>
  <si>
    <t>(+) Interest Income:</t>
  </si>
  <si>
    <t>Total Liabilities:</t>
  </si>
  <si>
    <t>(-) Interest Expense:</t>
  </si>
  <si>
    <t>Pre-Tax Income:</t>
  </si>
  <si>
    <t>Total Equity:</t>
  </si>
  <si>
    <t>(-) Income Taxes:</t>
  </si>
  <si>
    <t>Total Liabilities &amp; Equity:</t>
  </si>
  <si>
    <t>Balance Sheet Balanced?</t>
  </si>
  <si>
    <t>Month 1</t>
  </si>
  <si>
    <t>Month 2</t>
  </si>
  <si>
    <t>Units:</t>
  </si>
  <si>
    <t>%</t>
  </si>
  <si>
    <t>Month 0</t>
  </si>
  <si>
    <t>Assumptions:</t>
  </si>
  <si>
    <t>Initial Deferred Revenue Increase:</t>
  </si>
  <si>
    <t>Initial Accounts Receivable Increase:</t>
  </si>
  <si>
    <t>Additional Assumptions:</t>
  </si>
  <si>
    <t>Monthly Revenue Recognized:</t>
  </si>
  <si>
    <t>Month # of Cash Collection:</t>
  </si>
  <si>
    <t>Month 3</t>
  </si>
  <si>
    <t>Billings in Month 0:</t>
  </si>
  <si>
    <t>SaaS Accounting on the 3 Financial Statements</t>
  </si>
  <si>
    <t>Initial Cash Balance:</t>
  </si>
  <si>
    <r>
      <t>Accounts Receivable and Deferred Revenue:</t>
    </r>
    <r>
      <rPr>
        <sz val="12"/>
        <color theme="1"/>
        <rFont val="Calibri"/>
        <family val="2"/>
        <scheme val="minor"/>
      </rPr>
      <t xml:space="preserve"> They both </t>
    </r>
    <r>
      <rPr>
        <u/>
        <sz val="12"/>
        <color theme="1"/>
        <rFont val="Calibri"/>
        <family val="2"/>
        <scheme val="minor"/>
      </rPr>
      <t>increase</t>
    </r>
    <r>
      <rPr>
        <sz val="12"/>
        <color theme="1"/>
        <rFont val="Calibri"/>
        <family val="2"/>
        <scheme val="minor"/>
      </rPr>
      <t xml:space="preserve"> when the customer receives the invoice because under accrual</t>
    </r>
  </si>
  <si>
    <t>accounting, AR is based on the invoice timing.</t>
  </si>
  <si>
    <r>
      <t>AR</t>
    </r>
    <r>
      <rPr>
        <sz val="12"/>
        <color theme="1"/>
        <rFont val="Calibri"/>
        <family val="2"/>
        <scheme val="minor"/>
      </rPr>
      <t xml:space="preserve"> then stays at the amount invoiced until the cash is actually collected:</t>
    </r>
  </si>
  <si>
    <t>=IF(E12&lt;$E$9,OFFSET(E18,0,-E12),0)</t>
  </si>
  <si>
    <r>
      <t xml:space="preserve">The </t>
    </r>
    <r>
      <rPr>
        <b/>
        <sz val="12"/>
        <color theme="1"/>
        <rFont val="Calibri"/>
        <family val="2"/>
        <scheme val="minor"/>
      </rPr>
      <t>OFFSET</t>
    </r>
    <r>
      <rPr>
        <sz val="12"/>
        <color theme="1"/>
        <rFont val="Calibri"/>
        <family val="2"/>
        <scheme val="minor"/>
      </rPr>
      <t xml:space="preserve"> part simply goes back to the initial Billings number and retrieves it, keeping it constant until the cash collection takes place.</t>
    </r>
  </si>
  <si>
    <r>
      <t>Deferred Revenue</t>
    </r>
    <r>
      <rPr>
        <sz val="12"/>
        <color theme="1"/>
        <rFont val="Calibri"/>
        <family val="2"/>
        <scheme val="minor"/>
      </rPr>
      <t xml:space="preserve"> decreases each month based on the </t>
    </r>
    <r>
      <rPr>
        <b/>
        <sz val="12"/>
        <color theme="1"/>
        <rFont val="Calibri"/>
        <family val="2"/>
        <scheme val="minor"/>
      </rPr>
      <t>revenue recognized.</t>
    </r>
    <r>
      <rPr>
        <sz val="12"/>
        <color theme="1"/>
        <rFont val="Calibri"/>
        <family val="2"/>
        <scheme val="minor"/>
      </rPr>
      <t xml:space="preserve"> It's fairly simple: we can just take the Total Cumulative Billings</t>
    </r>
  </si>
  <si>
    <t>and subtract the Total Cumulative Revenue:</t>
  </si>
  <si>
    <t>=SUM($E18:E18)-SUM($E19:E19)</t>
  </si>
  <si>
    <t>This is much easier than tracking the Billing dates or figuring out the specific amount of DR in this billing cycle, and it works fine if the</t>
  </si>
  <si>
    <t>customer keeps renewing.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</si>
</sst>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0.0%;\(0.0%\)"/>
    <numFmt numFmtId="165" formatCode="0.0%"/>
    <numFmt numFmtId="166" formatCode="_(&quot;$&quot;* #,##0_);_(&quot;$&quot;* \(#,##0\);&quot;OK!&quot;;&quot;ERROR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0"/>
      <name val="Arial"/>
      <family val="2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FF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u/>
      <sz val="12"/>
      <color rgb="FFFFFFFF"/>
      <name val="Arial"/>
      <family val="2"/>
    </font>
    <font>
      <u/>
      <sz val="12"/>
      <color rgb="FFFFFFFF"/>
      <name val="Arial"/>
      <family val="2"/>
    </font>
    <font>
      <b/>
      <sz val="12"/>
      <color rgb="FFFFFFFF"/>
      <name val="Arial"/>
      <family val="2"/>
    </font>
    <font>
      <sz val="12"/>
      <color rgb="FF0016E4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1499679555650502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B2B2B2"/>
      </left>
      <right style="thin">
        <color theme="0" tint="-0.14996795556505021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24994659260841701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6" fillId="0" borderId="0"/>
  </cellStyleXfs>
  <cellXfs count="7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2" fontId="5" fillId="3" borderId="1" xfId="0" applyNumberFormat="1" applyFont="1" applyFill="1" applyBorder="1"/>
    <xf numFmtId="0" fontId="7" fillId="0" borderId="0" xfId="2" applyFont="1" applyAlignment="1">
      <alignment horizontal="center"/>
    </xf>
    <xf numFmtId="0" fontId="8" fillId="0" borderId="0" xfId="2" applyFont="1"/>
    <xf numFmtId="37" fontId="5" fillId="3" borderId="1" xfId="1" applyNumberFormat="1" applyFont="1" applyFill="1" applyAlignment="1">
      <alignment horizontal="center"/>
    </xf>
    <xf numFmtId="42" fontId="4" fillId="0" borderId="0" xfId="0" applyNumberFormat="1" applyFont="1"/>
    <xf numFmtId="41" fontId="4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4" borderId="2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2" xfId="0" applyFont="1" applyFill="1" applyBorder="1"/>
    <xf numFmtId="0" fontId="3" fillId="5" borderId="2" xfId="0" applyFont="1" applyFill="1" applyBorder="1" applyAlignment="1">
      <alignment horizontal="centerContinuous"/>
    </xf>
    <xf numFmtId="0" fontId="3" fillId="5" borderId="4" xfId="0" applyFont="1" applyFill="1" applyBorder="1" applyAlignment="1">
      <alignment horizontal="centerContinuous"/>
    </xf>
    <xf numFmtId="0" fontId="4" fillId="5" borderId="2" xfId="0" applyFont="1" applyFill="1" applyBorder="1" applyAlignment="1">
      <alignment horizontal="centerContinuous"/>
    </xf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quotePrefix="1" applyFont="1"/>
    <xf numFmtId="0" fontId="13" fillId="6" borderId="2" xfId="0" applyFont="1" applyFill="1" applyBorder="1" applyAlignment="1">
      <alignment horizontal="left"/>
    </xf>
    <xf numFmtId="0" fontId="14" fillId="6" borderId="2" xfId="0" applyFont="1" applyFill="1" applyBorder="1" applyAlignment="1">
      <alignment horizontal="left"/>
    </xf>
    <xf numFmtId="0" fontId="15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6" xfId="0" applyFont="1" applyBorder="1"/>
    <xf numFmtId="0" fontId="3" fillId="4" borderId="2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3" fillId="6" borderId="2" xfId="0" applyFont="1" applyFill="1" applyBorder="1"/>
    <xf numFmtId="0" fontId="18" fillId="6" borderId="2" xfId="0" applyFont="1" applyFill="1" applyBorder="1"/>
    <xf numFmtId="0" fontId="4" fillId="7" borderId="6" xfId="0" applyFont="1" applyFill="1" applyBorder="1"/>
    <xf numFmtId="0" fontId="3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3" fillId="4" borderId="6" xfId="0" applyFont="1" applyFill="1" applyBorder="1"/>
    <xf numFmtId="42" fontId="19" fillId="0" borderId="0" xfId="0" applyNumberFormat="1" applyFont="1"/>
    <xf numFmtId="42" fontId="3" fillId="0" borderId="0" xfId="0" applyNumberFormat="1" applyFont="1"/>
    <xf numFmtId="41" fontId="17" fillId="0" borderId="0" xfId="0" applyNumberFormat="1" applyFont="1"/>
    <xf numFmtId="42" fontId="8" fillId="0" borderId="0" xfId="0" applyNumberFormat="1" applyFont="1"/>
    <xf numFmtId="41" fontId="8" fillId="0" borderId="0" xfId="0" applyNumberFormat="1" applyFont="1"/>
    <xf numFmtId="0" fontId="3" fillId="0" borderId="6" xfId="0" applyFont="1" applyBorder="1"/>
    <xf numFmtId="41" fontId="3" fillId="0" borderId="6" xfId="0" applyNumberFormat="1" applyFont="1" applyBorder="1"/>
    <xf numFmtId="41" fontId="19" fillId="0" borderId="0" xfId="0" applyNumberFormat="1" applyFont="1"/>
    <xf numFmtId="0" fontId="9" fillId="0" borderId="0" xfId="0" applyFont="1" applyAlignment="1">
      <alignment horizontal="left" indent="1"/>
    </xf>
    <xf numFmtId="165" fontId="9" fillId="0" borderId="0" xfId="0" applyNumberFormat="1" applyFont="1"/>
    <xf numFmtId="42" fontId="3" fillId="0" borderId="6" xfId="0" applyNumberFormat="1" applyFont="1" applyBorder="1"/>
    <xf numFmtId="42" fontId="19" fillId="0" borderId="6" xfId="0" applyNumberFormat="1" applyFont="1" applyBorder="1"/>
    <xf numFmtId="0" fontId="3" fillId="0" borderId="6" xfId="0" applyFont="1" applyBorder="1" applyAlignment="1">
      <alignment horizontal="left"/>
    </xf>
    <xf numFmtId="42" fontId="17" fillId="0" borderId="0" xfId="0" applyNumberFormat="1" applyFont="1"/>
    <xf numFmtId="41" fontId="3" fillId="0" borderId="0" xfId="0" applyNumberFormat="1" applyFont="1"/>
    <xf numFmtId="166" fontId="3" fillId="0" borderId="0" xfId="0" applyNumberFormat="1" applyFont="1" applyAlignment="1">
      <alignment horizontal="center"/>
    </xf>
    <xf numFmtId="44" fontId="5" fillId="0" borderId="0" xfId="0" applyNumberFormat="1" applyFont="1"/>
    <xf numFmtId="41" fontId="5" fillId="0" borderId="0" xfId="0" applyNumberFormat="1" applyFont="1"/>
    <xf numFmtId="41" fontId="11" fillId="0" borderId="0" xfId="0" applyNumberFormat="1" applyFont="1"/>
    <xf numFmtId="0" fontId="4" fillId="4" borderId="3" xfId="0" applyFont="1" applyFill="1" applyBorder="1"/>
    <xf numFmtId="0" fontId="20" fillId="4" borderId="2" xfId="0" applyFont="1" applyFill="1" applyBorder="1" applyAlignment="1">
      <alignment horizontal="center"/>
    </xf>
    <xf numFmtId="42" fontId="5" fillId="0" borderId="0" xfId="0" applyNumberFormat="1" applyFont="1"/>
    <xf numFmtId="37" fontId="4" fillId="0" borderId="0" xfId="0" applyNumberFormat="1" applyFont="1"/>
    <xf numFmtId="0" fontId="18" fillId="6" borderId="0" xfId="0" applyFont="1" applyFill="1"/>
    <xf numFmtId="164" fontId="17" fillId="0" borderId="0" xfId="0" applyNumberFormat="1" applyFont="1" applyAlignment="1">
      <alignment horizontal="center"/>
    </xf>
    <xf numFmtId="37" fontId="5" fillId="0" borderId="0" xfId="1" applyNumberFormat="1" applyFont="1" applyFill="1" applyBorder="1" applyAlignment="1">
      <alignment horizontal="center"/>
    </xf>
    <xf numFmtId="164" fontId="17" fillId="3" borderId="7" xfId="0" applyNumberFormat="1" applyFont="1" applyFill="1" applyBorder="1" applyAlignment="1">
      <alignment horizontal="center"/>
    </xf>
    <xf numFmtId="42" fontId="5" fillId="3" borderId="8" xfId="0" applyNumberFormat="1" applyFont="1" applyFill="1" applyBorder="1"/>
    <xf numFmtId="42" fontId="5" fillId="3" borderId="9" xfId="0" applyNumberFormat="1" applyFont="1" applyFill="1" applyBorder="1"/>
    <xf numFmtId="37" fontId="5" fillId="3" borderId="9" xfId="1" applyNumberFormat="1" applyFont="1" applyFill="1" applyBorder="1" applyAlignment="1">
      <alignment horizontal="center"/>
    </xf>
    <xf numFmtId="44" fontId="5" fillId="0" borderId="10" xfId="0" applyNumberFormat="1" applyFont="1" applyBorder="1"/>
    <xf numFmtId="41" fontId="4" fillId="0" borderId="11" xfId="0" applyNumberFormat="1" applyFont="1" applyBorder="1"/>
    <xf numFmtId="37" fontId="4" fillId="0" borderId="0" xfId="0" applyNumberFormat="1" applyFont="1" applyAlignment="1">
      <alignment horizontal="center"/>
    </xf>
  </cellXfs>
  <cellStyles count="3">
    <cellStyle name="Normal" xfId="0" builtinId="0"/>
    <cellStyle name="Normal 2" xfId="2" xr:uid="{E47469EE-5CAF-492E-8047-0AE556D21327}"/>
    <cellStyle name="Note" xfId="1" builtinId="10"/>
  </cellStyles>
  <dxfs count="5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DA9694"/>
        </patternFill>
      </fill>
    </dxf>
    <dxf>
      <fill>
        <patternFill>
          <bgColor rgb="FFDA9694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0F0BF-8D1E-45DC-BFEA-D8482DD202FC}">
  <sheetPr>
    <pageSetUpPr autoPageBreaks="0"/>
  </sheetPr>
  <dimension ref="B2:AB82"/>
  <sheetViews>
    <sheetView showGridLines="0" tabSelected="1" zoomScaleNormal="100" workbookViewId="0">
      <selection activeCell="B2" sqref="B2"/>
    </sheetView>
  </sheetViews>
  <sheetFormatPr defaultColWidth="9.1796875" defaultRowHeight="15.5" outlineLevelRow="1" x14ac:dyDescent="0.35"/>
  <cols>
    <col min="1" max="2" width="2.7265625" style="3" customWidth="1"/>
    <col min="3" max="3" width="42.7265625" style="3" customWidth="1"/>
    <col min="4" max="28" width="10.7265625" style="3" customWidth="1"/>
    <col min="29" max="29" width="2.7265625" style="3" customWidth="1"/>
    <col min="30" max="16384" width="9.1796875" style="3"/>
  </cols>
  <sheetData>
    <row r="2" spans="2:28" ht="18.5" x14ac:dyDescent="0.45">
      <c r="B2" s="1" t="s">
        <v>0</v>
      </c>
    </row>
    <row r="3" spans="2:28" x14ac:dyDescent="0.35">
      <c r="B3" s="3" t="s">
        <v>1</v>
      </c>
    </row>
    <row r="5" spans="2:28" x14ac:dyDescent="0.35">
      <c r="B5" s="17" t="s">
        <v>95</v>
      </c>
      <c r="C5" s="14"/>
      <c r="D5" s="60" t="s">
        <v>92</v>
      </c>
      <c r="E5" s="60"/>
    </row>
    <row r="6" spans="2:28" x14ac:dyDescent="0.35">
      <c r="C6" s="3" t="s">
        <v>2</v>
      </c>
      <c r="D6" s="5" t="s">
        <v>3</v>
      </c>
      <c r="E6" s="4">
        <v>120</v>
      </c>
    </row>
    <row r="7" spans="2:28" x14ac:dyDescent="0.35">
      <c r="C7" s="6" t="s">
        <v>4</v>
      </c>
      <c r="D7" s="5" t="s">
        <v>26</v>
      </c>
      <c r="E7" s="7">
        <v>12</v>
      </c>
    </row>
    <row r="8" spans="2:28" x14ac:dyDescent="0.35">
      <c r="C8" s="3" t="s">
        <v>24</v>
      </c>
      <c r="D8" s="5" t="s">
        <v>3</v>
      </c>
      <c r="E8" s="9">
        <f>IF(E7&gt;=12,E6/(E7/12),"N/A")</f>
        <v>120</v>
      </c>
    </row>
    <row r="9" spans="2:28" x14ac:dyDescent="0.35">
      <c r="C9" s="3" t="s">
        <v>27</v>
      </c>
      <c r="D9" s="5" t="s">
        <v>26</v>
      </c>
      <c r="E9" s="7">
        <v>6</v>
      </c>
    </row>
    <row r="10" spans="2:28" x14ac:dyDescent="0.35">
      <c r="C10" s="3" t="s">
        <v>41</v>
      </c>
      <c r="D10" s="5" t="s">
        <v>26</v>
      </c>
      <c r="E10" s="7">
        <v>3</v>
      </c>
    </row>
    <row r="12" spans="2:28" outlineLevel="1" x14ac:dyDescent="0.35">
      <c r="C12" s="2" t="s">
        <v>21</v>
      </c>
      <c r="D12" s="11" t="s">
        <v>28</v>
      </c>
      <c r="E12" s="13">
        <v>0</v>
      </c>
      <c r="F12" s="12">
        <f>E12+1</f>
        <v>1</v>
      </c>
      <c r="G12" s="12">
        <f t="shared" ref="G12:AB12" si="0">F12+1</f>
        <v>2</v>
      </c>
      <c r="H12" s="12">
        <f t="shared" si="0"/>
        <v>3</v>
      </c>
      <c r="I12" s="12">
        <f t="shared" si="0"/>
        <v>4</v>
      </c>
      <c r="J12" s="12">
        <f t="shared" si="0"/>
        <v>5</v>
      </c>
      <c r="K12" s="12">
        <f t="shared" si="0"/>
        <v>6</v>
      </c>
      <c r="L12" s="12">
        <f t="shared" si="0"/>
        <v>7</v>
      </c>
      <c r="M12" s="12">
        <f t="shared" si="0"/>
        <v>8</v>
      </c>
      <c r="N12" s="12">
        <f t="shared" si="0"/>
        <v>9</v>
      </c>
      <c r="O12" s="12">
        <f t="shared" si="0"/>
        <v>10</v>
      </c>
      <c r="P12" s="12">
        <f t="shared" si="0"/>
        <v>11</v>
      </c>
      <c r="Q12" s="12">
        <f t="shared" si="0"/>
        <v>12</v>
      </c>
      <c r="R12" s="12">
        <f t="shared" si="0"/>
        <v>13</v>
      </c>
      <c r="S12" s="12">
        <f t="shared" si="0"/>
        <v>14</v>
      </c>
      <c r="T12" s="12">
        <f t="shared" si="0"/>
        <v>15</v>
      </c>
      <c r="U12" s="12">
        <f t="shared" si="0"/>
        <v>16</v>
      </c>
      <c r="V12" s="12">
        <f t="shared" si="0"/>
        <v>17</v>
      </c>
      <c r="W12" s="12">
        <f t="shared" si="0"/>
        <v>18</v>
      </c>
      <c r="X12" s="12">
        <f t="shared" si="0"/>
        <v>19</v>
      </c>
      <c r="Y12" s="12">
        <f t="shared" si="0"/>
        <v>20</v>
      </c>
      <c r="Z12" s="12">
        <f t="shared" si="0"/>
        <v>21</v>
      </c>
      <c r="AA12" s="12">
        <f t="shared" si="0"/>
        <v>22</v>
      </c>
      <c r="AB12" s="12">
        <f t="shared" si="0"/>
        <v>23</v>
      </c>
    </row>
    <row r="13" spans="2:28" outlineLevel="1" x14ac:dyDescent="0.35">
      <c r="C13" s="3" t="s">
        <v>42</v>
      </c>
      <c r="D13" s="11" t="s">
        <v>28</v>
      </c>
      <c r="E13" s="13">
        <v>0</v>
      </c>
      <c r="F13" s="22">
        <f>IF(F19=0,E13+1,0)</f>
        <v>1</v>
      </c>
      <c r="G13" s="22">
        <f t="shared" ref="G13:AB13" si="1">IF(G19=0,F13+1,0)</f>
        <v>2</v>
      </c>
      <c r="H13" s="22">
        <f t="shared" si="1"/>
        <v>3</v>
      </c>
      <c r="I13" s="22">
        <f t="shared" si="1"/>
        <v>4</v>
      </c>
      <c r="J13" s="22">
        <f t="shared" si="1"/>
        <v>5</v>
      </c>
      <c r="K13" s="22">
        <f t="shared" si="1"/>
        <v>0</v>
      </c>
      <c r="L13" s="22">
        <f t="shared" si="1"/>
        <v>1</v>
      </c>
      <c r="M13" s="22">
        <f t="shared" si="1"/>
        <v>2</v>
      </c>
      <c r="N13" s="22">
        <f t="shared" si="1"/>
        <v>3</v>
      </c>
      <c r="O13" s="22">
        <f t="shared" si="1"/>
        <v>4</v>
      </c>
      <c r="P13" s="22">
        <f t="shared" si="1"/>
        <v>5</v>
      </c>
      <c r="Q13" s="22">
        <f t="shared" si="1"/>
        <v>0</v>
      </c>
      <c r="R13" s="22">
        <f t="shared" si="1"/>
        <v>1</v>
      </c>
      <c r="S13" s="22">
        <f t="shared" si="1"/>
        <v>2</v>
      </c>
      <c r="T13" s="22">
        <f t="shared" si="1"/>
        <v>3</v>
      </c>
      <c r="U13" s="22">
        <f t="shared" si="1"/>
        <v>4</v>
      </c>
      <c r="V13" s="22">
        <f t="shared" si="1"/>
        <v>5</v>
      </c>
      <c r="W13" s="22">
        <f t="shared" si="1"/>
        <v>0</v>
      </c>
      <c r="X13" s="22">
        <f t="shared" si="1"/>
        <v>1</v>
      </c>
      <c r="Y13" s="22">
        <f t="shared" si="1"/>
        <v>2</v>
      </c>
      <c r="Z13" s="22">
        <f t="shared" si="1"/>
        <v>3</v>
      </c>
      <c r="AA13" s="22">
        <f t="shared" si="1"/>
        <v>4</v>
      </c>
      <c r="AB13" s="22">
        <f t="shared" si="1"/>
        <v>5</v>
      </c>
    </row>
    <row r="14" spans="2:28" outlineLevel="1" x14ac:dyDescent="0.35"/>
    <row r="15" spans="2:28" x14ac:dyDescent="0.35">
      <c r="B15" s="18"/>
      <c r="C15" s="18"/>
      <c r="D15" s="18"/>
      <c r="E15" s="19" t="s">
        <v>5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19" t="s">
        <v>18</v>
      </c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</row>
    <row r="16" spans="2:28" x14ac:dyDescent="0.35">
      <c r="B16" s="17" t="s">
        <v>25</v>
      </c>
      <c r="C16" s="17"/>
      <c r="D16" s="14"/>
      <c r="E16" s="16" t="s">
        <v>6</v>
      </c>
      <c r="F16" s="15" t="s">
        <v>7</v>
      </c>
      <c r="G16" s="15" t="s">
        <v>8</v>
      </c>
      <c r="H16" s="15" t="s">
        <v>9</v>
      </c>
      <c r="I16" s="15" t="s">
        <v>10</v>
      </c>
      <c r="J16" s="15" t="s">
        <v>11</v>
      </c>
      <c r="K16" s="15" t="s">
        <v>12</v>
      </c>
      <c r="L16" s="15" t="s">
        <v>13</v>
      </c>
      <c r="M16" s="15" t="s">
        <v>14</v>
      </c>
      <c r="N16" s="15" t="s">
        <v>15</v>
      </c>
      <c r="O16" s="15" t="s">
        <v>16</v>
      </c>
      <c r="P16" s="15" t="s">
        <v>17</v>
      </c>
      <c r="Q16" s="16" t="s">
        <v>6</v>
      </c>
      <c r="R16" s="15" t="s">
        <v>7</v>
      </c>
      <c r="S16" s="15" t="s">
        <v>8</v>
      </c>
      <c r="T16" s="15" t="s">
        <v>9</v>
      </c>
      <c r="U16" s="15" t="s">
        <v>10</v>
      </c>
      <c r="V16" s="15" t="s">
        <v>11</v>
      </c>
      <c r="W16" s="15" t="s">
        <v>12</v>
      </c>
      <c r="X16" s="15" t="s">
        <v>13</v>
      </c>
      <c r="Y16" s="15" t="s">
        <v>14</v>
      </c>
      <c r="Z16" s="15" t="s">
        <v>15</v>
      </c>
      <c r="AA16" s="15" t="s">
        <v>16</v>
      </c>
      <c r="AB16" s="15" t="s">
        <v>17</v>
      </c>
    </row>
    <row r="17" spans="2:28" x14ac:dyDescent="0.35"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2:28" x14ac:dyDescent="0.35">
      <c r="C18" s="21" t="s">
        <v>19</v>
      </c>
      <c r="D18" s="5" t="s">
        <v>3</v>
      </c>
      <c r="E18" s="8">
        <f>IF(OR(E12=0,MOD(E12,$E$7)=0),$E$6,0)</f>
        <v>120</v>
      </c>
      <c r="F18" s="8">
        <f t="shared" ref="F18:AB18" si="2">IF(OR(F12=0,MOD(F12,$E$7)=0),$E$6,0)</f>
        <v>0</v>
      </c>
      <c r="G18" s="8">
        <f t="shared" si="2"/>
        <v>0</v>
      </c>
      <c r="H18" s="8">
        <f t="shared" si="2"/>
        <v>0</v>
      </c>
      <c r="I18" s="8">
        <f t="shared" si="2"/>
        <v>0</v>
      </c>
      <c r="J18" s="8">
        <f t="shared" si="2"/>
        <v>0</v>
      </c>
      <c r="K18" s="8">
        <f t="shared" si="2"/>
        <v>0</v>
      </c>
      <c r="L18" s="8">
        <f t="shared" si="2"/>
        <v>0</v>
      </c>
      <c r="M18" s="8">
        <f t="shared" si="2"/>
        <v>0</v>
      </c>
      <c r="N18" s="8">
        <f t="shared" si="2"/>
        <v>0</v>
      </c>
      <c r="O18" s="8">
        <f t="shared" si="2"/>
        <v>0</v>
      </c>
      <c r="P18" s="8">
        <f t="shared" si="2"/>
        <v>0</v>
      </c>
      <c r="Q18" s="8">
        <f t="shared" si="2"/>
        <v>120</v>
      </c>
      <c r="R18" s="8">
        <f t="shared" si="2"/>
        <v>0</v>
      </c>
      <c r="S18" s="8">
        <f t="shared" si="2"/>
        <v>0</v>
      </c>
      <c r="T18" s="8">
        <f t="shared" si="2"/>
        <v>0</v>
      </c>
      <c r="U18" s="8">
        <f t="shared" si="2"/>
        <v>0</v>
      </c>
      <c r="V18" s="8">
        <f t="shared" si="2"/>
        <v>0</v>
      </c>
      <c r="W18" s="8">
        <f t="shared" si="2"/>
        <v>0</v>
      </c>
      <c r="X18" s="8">
        <f t="shared" si="2"/>
        <v>0</v>
      </c>
      <c r="Y18" s="8">
        <f t="shared" si="2"/>
        <v>0</v>
      </c>
      <c r="Z18" s="8">
        <f t="shared" si="2"/>
        <v>0</v>
      </c>
      <c r="AA18" s="8">
        <f t="shared" si="2"/>
        <v>0</v>
      </c>
      <c r="AB18" s="8">
        <f t="shared" si="2"/>
        <v>0</v>
      </c>
    </row>
    <row r="19" spans="2:28" x14ac:dyDescent="0.35">
      <c r="C19" s="21" t="s">
        <v>20</v>
      </c>
      <c r="D19" s="5" t="s">
        <v>3</v>
      </c>
      <c r="E19" s="9">
        <f>IF(OR(E12=0,MOD(E12,$E$9)=0),$E$6*($E$9/$E$7),0)</f>
        <v>60</v>
      </c>
      <c r="F19" s="9">
        <f t="shared" ref="F19:AB19" si="3">IF(OR(F12=0,MOD(F12,$E$9)=0),$E$6*($E$9/$E$7),0)</f>
        <v>0</v>
      </c>
      <c r="G19" s="9">
        <f t="shared" si="3"/>
        <v>0</v>
      </c>
      <c r="H19" s="9">
        <f t="shared" si="3"/>
        <v>0</v>
      </c>
      <c r="I19" s="9">
        <f t="shared" si="3"/>
        <v>0</v>
      </c>
      <c r="J19" s="9">
        <f t="shared" si="3"/>
        <v>0</v>
      </c>
      <c r="K19" s="9">
        <f t="shared" si="3"/>
        <v>60</v>
      </c>
      <c r="L19" s="9">
        <f t="shared" si="3"/>
        <v>0</v>
      </c>
      <c r="M19" s="9">
        <f t="shared" si="3"/>
        <v>0</v>
      </c>
      <c r="N19" s="9">
        <f t="shared" si="3"/>
        <v>0</v>
      </c>
      <c r="O19" s="9">
        <f t="shared" si="3"/>
        <v>0</v>
      </c>
      <c r="P19" s="9">
        <f t="shared" si="3"/>
        <v>0</v>
      </c>
      <c r="Q19" s="9">
        <f t="shared" si="3"/>
        <v>60</v>
      </c>
      <c r="R19" s="9">
        <f t="shared" si="3"/>
        <v>0</v>
      </c>
      <c r="S19" s="9">
        <f t="shared" si="3"/>
        <v>0</v>
      </c>
      <c r="T19" s="9">
        <f t="shared" si="3"/>
        <v>0</v>
      </c>
      <c r="U19" s="9">
        <f t="shared" si="3"/>
        <v>0</v>
      </c>
      <c r="V19" s="9">
        <f t="shared" si="3"/>
        <v>0</v>
      </c>
      <c r="W19" s="9">
        <f t="shared" si="3"/>
        <v>60</v>
      </c>
      <c r="X19" s="9">
        <f t="shared" si="3"/>
        <v>0</v>
      </c>
      <c r="Y19" s="9">
        <f t="shared" si="3"/>
        <v>0</v>
      </c>
      <c r="Z19" s="9">
        <f t="shared" si="3"/>
        <v>0</v>
      </c>
      <c r="AA19" s="9">
        <f t="shared" si="3"/>
        <v>0</v>
      </c>
      <c r="AB19" s="9">
        <f t="shared" si="3"/>
        <v>0</v>
      </c>
    </row>
    <row r="20" spans="2:28" x14ac:dyDescent="0.35">
      <c r="C20" s="21" t="s">
        <v>22</v>
      </c>
      <c r="D20" s="5" t="s">
        <v>3</v>
      </c>
      <c r="E20" s="9">
        <f>$E$6/$E$7</f>
        <v>10</v>
      </c>
      <c r="F20" s="9">
        <f t="shared" ref="F20:AB20" si="4">$E$6/$E$7</f>
        <v>10</v>
      </c>
      <c r="G20" s="9">
        <f t="shared" si="4"/>
        <v>10</v>
      </c>
      <c r="H20" s="9">
        <f t="shared" si="4"/>
        <v>10</v>
      </c>
      <c r="I20" s="9">
        <f t="shared" si="4"/>
        <v>10</v>
      </c>
      <c r="J20" s="9">
        <f t="shared" si="4"/>
        <v>10</v>
      </c>
      <c r="K20" s="9">
        <f t="shared" si="4"/>
        <v>10</v>
      </c>
      <c r="L20" s="9">
        <f t="shared" si="4"/>
        <v>10</v>
      </c>
      <c r="M20" s="9">
        <f t="shared" si="4"/>
        <v>10</v>
      </c>
      <c r="N20" s="9">
        <f t="shared" si="4"/>
        <v>10</v>
      </c>
      <c r="O20" s="9">
        <f t="shared" si="4"/>
        <v>10</v>
      </c>
      <c r="P20" s="9">
        <f t="shared" si="4"/>
        <v>10</v>
      </c>
      <c r="Q20" s="9">
        <f t="shared" si="4"/>
        <v>10</v>
      </c>
      <c r="R20" s="9">
        <f t="shared" si="4"/>
        <v>10</v>
      </c>
      <c r="S20" s="9">
        <f t="shared" si="4"/>
        <v>10</v>
      </c>
      <c r="T20" s="9">
        <f t="shared" si="4"/>
        <v>10</v>
      </c>
      <c r="U20" s="9">
        <f t="shared" si="4"/>
        <v>10</v>
      </c>
      <c r="V20" s="9">
        <f t="shared" si="4"/>
        <v>10</v>
      </c>
      <c r="W20" s="9">
        <f t="shared" si="4"/>
        <v>10</v>
      </c>
      <c r="X20" s="9">
        <f t="shared" si="4"/>
        <v>10</v>
      </c>
      <c r="Y20" s="9">
        <f t="shared" si="4"/>
        <v>10</v>
      </c>
      <c r="Z20" s="9">
        <f t="shared" si="4"/>
        <v>10</v>
      </c>
      <c r="AA20" s="9">
        <f t="shared" si="4"/>
        <v>10</v>
      </c>
      <c r="AB20" s="9">
        <f t="shared" si="4"/>
        <v>10</v>
      </c>
    </row>
    <row r="21" spans="2:28" x14ac:dyDescent="0.35">
      <c r="E21" s="9"/>
      <c r="G21" s="9"/>
    </row>
    <row r="22" spans="2:28" x14ac:dyDescent="0.35">
      <c r="C22" s="21" t="s">
        <v>23</v>
      </c>
      <c r="D22" s="5" t="s">
        <v>3</v>
      </c>
      <c r="E22" s="9">
        <f>SUM($E19:E19)-SUM($E20:E20)</f>
        <v>50</v>
      </c>
      <c r="F22" s="9">
        <f>SUM($E19:F19)-SUM($E20:F20)</f>
        <v>40</v>
      </c>
      <c r="G22" s="9">
        <f>SUM($E19:G19)-SUM($E20:G20)</f>
        <v>30</v>
      </c>
      <c r="H22" s="9">
        <f>SUM($E19:H19)-SUM($E20:H20)</f>
        <v>20</v>
      </c>
      <c r="I22" s="9">
        <f>SUM($E19:I19)-SUM($E20:I20)</f>
        <v>10</v>
      </c>
      <c r="J22" s="9">
        <f>SUM($E19:J19)-SUM($E20:J20)</f>
        <v>0</v>
      </c>
      <c r="K22" s="9">
        <f>SUM($E19:K19)-SUM($E20:K20)</f>
        <v>50</v>
      </c>
      <c r="L22" s="9">
        <f>SUM($E19:L19)-SUM($E20:L20)</f>
        <v>40</v>
      </c>
      <c r="M22" s="9">
        <f>SUM($E19:M19)-SUM($E20:M20)</f>
        <v>30</v>
      </c>
      <c r="N22" s="9">
        <f>SUM($E19:N19)-SUM($E20:N20)</f>
        <v>20</v>
      </c>
      <c r="O22" s="9">
        <f>SUM($E19:O19)-SUM($E20:O20)</f>
        <v>10</v>
      </c>
      <c r="P22" s="9">
        <f>SUM($E19:P19)-SUM($E20:P20)</f>
        <v>0</v>
      </c>
      <c r="Q22" s="9">
        <f>SUM($E19:Q19)-SUM($E20:Q20)</f>
        <v>50</v>
      </c>
      <c r="R22" s="9">
        <f>SUM($E19:R19)-SUM($E20:R20)</f>
        <v>40</v>
      </c>
      <c r="S22" s="9">
        <f>SUM($E19:S19)-SUM($E20:S20)</f>
        <v>30</v>
      </c>
      <c r="T22" s="9">
        <f>SUM($E19:T19)-SUM($E20:T20)</f>
        <v>20</v>
      </c>
      <c r="U22" s="9">
        <f>SUM($E19:U19)-SUM($E20:U20)</f>
        <v>10</v>
      </c>
      <c r="V22" s="9">
        <f>SUM($E19:V19)-SUM($E20:V20)</f>
        <v>0</v>
      </c>
      <c r="W22" s="9">
        <f>SUM($E19:W19)-SUM($E20:W20)</f>
        <v>50</v>
      </c>
      <c r="X22" s="9">
        <f>SUM($E19:X19)-SUM($E20:X20)</f>
        <v>40</v>
      </c>
      <c r="Y22" s="9">
        <f>SUM($E19:Y19)-SUM($E20:Y20)</f>
        <v>30</v>
      </c>
      <c r="Z22" s="9">
        <f>SUM($E19:Z19)-SUM($E20:Z20)</f>
        <v>20</v>
      </c>
      <c r="AA22" s="9">
        <f>SUM($E19:AA19)-SUM($E20:AA20)</f>
        <v>10</v>
      </c>
      <c r="AB22" s="9">
        <f>SUM($E19:AB19)-SUM($E20:AB20)</f>
        <v>0</v>
      </c>
    </row>
    <row r="23" spans="2:28" x14ac:dyDescent="0.35">
      <c r="C23" s="21" t="s">
        <v>40</v>
      </c>
      <c r="D23" s="5" t="s">
        <v>3</v>
      </c>
      <c r="E23" s="9">
        <f ca="1">IF(E13&lt;$E$10,OFFSET(E19,0,-E13),0)</f>
        <v>60</v>
      </c>
      <c r="F23" s="9">
        <f t="shared" ref="F23:AB23" ca="1" si="5">IF(F13&lt;$E$10,OFFSET(F19,0,-F13),0)</f>
        <v>60</v>
      </c>
      <c r="G23" s="9">
        <f t="shared" ca="1" si="5"/>
        <v>60</v>
      </c>
      <c r="H23" s="9">
        <f t="shared" ca="1" si="5"/>
        <v>0</v>
      </c>
      <c r="I23" s="9">
        <f t="shared" ca="1" si="5"/>
        <v>0</v>
      </c>
      <c r="J23" s="9">
        <f t="shared" ca="1" si="5"/>
        <v>0</v>
      </c>
      <c r="K23" s="9">
        <f t="shared" ca="1" si="5"/>
        <v>60</v>
      </c>
      <c r="L23" s="9">
        <f t="shared" ca="1" si="5"/>
        <v>60</v>
      </c>
      <c r="M23" s="9">
        <f t="shared" ca="1" si="5"/>
        <v>60</v>
      </c>
      <c r="N23" s="9">
        <f t="shared" ca="1" si="5"/>
        <v>0</v>
      </c>
      <c r="O23" s="9">
        <f t="shared" ca="1" si="5"/>
        <v>0</v>
      </c>
      <c r="P23" s="9">
        <f t="shared" ca="1" si="5"/>
        <v>0</v>
      </c>
      <c r="Q23" s="9">
        <f t="shared" ca="1" si="5"/>
        <v>60</v>
      </c>
      <c r="R23" s="9">
        <f t="shared" ca="1" si="5"/>
        <v>60</v>
      </c>
      <c r="S23" s="9">
        <f t="shared" ca="1" si="5"/>
        <v>60</v>
      </c>
      <c r="T23" s="9">
        <f t="shared" ca="1" si="5"/>
        <v>0</v>
      </c>
      <c r="U23" s="9">
        <f t="shared" ca="1" si="5"/>
        <v>0</v>
      </c>
      <c r="V23" s="9">
        <f t="shared" ca="1" si="5"/>
        <v>0</v>
      </c>
      <c r="W23" s="9">
        <f t="shared" ca="1" si="5"/>
        <v>60</v>
      </c>
      <c r="X23" s="9">
        <f t="shared" ca="1" si="5"/>
        <v>60</v>
      </c>
      <c r="Y23" s="9">
        <f t="shared" ca="1" si="5"/>
        <v>60</v>
      </c>
      <c r="Z23" s="9">
        <f t="shared" ca="1" si="5"/>
        <v>0</v>
      </c>
      <c r="AA23" s="9">
        <f t="shared" ca="1" si="5"/>
        <v>0</v>
      </c>
      <c r="AB23" s="9">
        <f t="shared" ca="1" si="5"/>
        <v>0</v>
      </c>
    </row>
    <row r="25" spans="2:28" x14ac:dyDescent="0.35">
      <c r="B25" s="17" t="s">
        <v>29</v>
      </c>
      <c r="C25" s="17"/>
      <c r="D25" s="17"/>
      <c r="E25" s="17"/>
      <c r="F25" s="17"/>
      <c r="G25" s="17"/>
      <c r="H25" s="17"/>
      <c r="I25" s="17"/>
      <c r="J25" s="17"/>
      <c r="K25" s="17"/>
    </row>
    <row r="27" spans="2:28" x14ac:dyDescent="0.35">
      <c r="C27" s="2" t="s">
        <v>30</v>
      </c>
    </row>
    <row r="28" spans="2:28" x14ac:dyDescent="0.35">
      <c r="C28" s="3" t="s">
        <v>43</v>
      </c>
    </row>
    <row r="30" spans="2:28" x14ac:dyDescent="0.35">
      <c r="C30" s="3" t="s">
        <v>31</v>
      </c>
    </row>
    <row r="31" spans="2:28" x14ac:dyDescent="0.35">
      <c r="C31" s="3" t="s">
        <v>32</v>
      </c>
    </row>
    <row r="33" spans="2:11" x14ac:dyDescent="0.35">
      <c r="C33" s="10" t="s">
        <v>44</v>
      </c>
    </row>
    <row r="34" spans="2:11" x14ac:dyDescent="0.35">
      <c r="C34" s="3" t="s">
        <v>45</v>
      </c>
    </row>
    <row r="36" spans="2:11" x14ac:dyDescent="0.35">
      <c r="B36" s="17" t="s">
        <v>33</v>
      </c>
      <c r="C36" s="17"/>
      <c r="D36" s="17"/>
      <c r="E36" s="17"/>
      <c r="F36" s="17"/>
      <c r="G36" s="17"/>
      <c r="H36" s="17"/>
      <c r="I36" s="17"/>
      <c r="J36" s="17"/>
      <c r="K36" s="17"/>
    </row>
    <row r="38" spans="2:11" x14ac:dyDescent="0.35">
      <c r="C38" s="2" t="s">
        <v>34</v>
      </c>
    </row>
    <row r="40" spans="2:11" x14ac:dyDescent="0.35">
      <c r="C40" s="2" t="s">
        <v>35</v>
      </c>
    </row>
    <row r="42" spans="2:11" x14ac:dyDescent="0.35">
      <c r="C42" s="2" t="s">
        <v>36</v>
      </c>
    </row>
    <row r="43" spans="2:11" x14ac:dyDescent="0.35">
      <c r="C43" s="3" t="s">
        <v>37</v>
      </c>
    </row>
    <row r="45" spans="2:11" x14ac:dyDescent="0.35">
      <c r="C45" s="2" t="s">
        <v>38</v>
      </c>
    </row>
    <row r="47" spans="2:11" x14ac:dyDescent="0.35">
      <c r="C47" s="3" t="s">
        <v>39</v>
      </c>
    </row>
    <row r="49" spans="2:11" x14ac:dyDescent="0.35">
      <c r="B49" s="17" t="s">
        <v>46</v>
      </c>
      <c r="C49" s="17"/>
      <c r="D49" s="17"/>
      <c r="E49" s="17"/>
      <c r="F49" s="17"/>
      <c r="G49" s="17"/>
      <c r="H49" s="17"/>
      <c r="I49" s="17"/>
      <c r="J49" s="17"/>
      <c r="K49" s="17"/>
    </row>
    <row r="51" spans="2:11" x14ac:dyDescent="0.35">
      <c r="C51" s="2" t="s">
        <v>47</v>
      </c>
    </row>
    <row r="52" spans="2:11" x14ac:dyDescent="0.35">
      <c r="C52" s="3" t="s">
        <v>48</v>
      </c>
    </row>
    <row r="54" spans="2:11" x14ac:dyDescent="0.35">
      <c r="C54" s="23" t="s">
        <v>49</v>
      </c>
    </row>
    <row r="56" spans="2:11" x14ac:dyDescent="0.35">
      <c r="C56" s="2" t="s">
        <v>51</v>
      </c>
    </row>
    <row r="57" spans="2:11" x14ac:dyDescent="0.35">
      <c r="C57" s="3" t="s">
        <v>52</v>
      </c>
    </row>
    <row r="59" spans="2:11" x14ac:dyDescent="0.35">
      <c r="C59" s="23" t="s">
        <v>50</v>
      </c>
    </row>
    <row r="61" spans="2:11" x14ac:dyDescent="0.35">
      <c r="C61" s="2" t="s">
        <v>53</v>
      </c>
    </row>
    <row r="63" spans="2:11" x14ac:dyDescent="0.35">
      <c r="C63" s="23" t="s">
        <v>54</v>
      </c>
    </row>
    <row r="65" spans="2:11" x14ac:dyDescent="0.35">
      <c r="B65" s="17" t="s">
        <v>55</v>
      </c>
      <c r="C65" s="17"/>
      <c r="D65" s="17"/>
      <c r="E65" s="17"/>
      <c r="F65" s="17"/>
      <c r="G65" s="17"/>
      <c r="H65" s="17"/>
      <c r="I65" s="17"/>
      <c r="J65" s="17"/>
      <c r="K65" s="17"/>
    </row>
    <row r="67" spans="2:11" x14ac:dyDescent="0.35">
      <c r="C67" s="2" t="s">
        <v>105</v>
      </c>
    </row>
    <row r="68" spans="2:11" x14ac:dyDescent="0.35">
      <c r="C68" s="3" t="s">
        <v>106</v>
      </c>
    </row>
    <row r="70" spans="2:11" x14ac:dyDescent="0.35">
      <c r="C70" s="2" t="s">
        <v>107</v>
      </c>
    </row>
    <row r="72" spans="2:11" x14ac:dyDescent="0.35">
      <c r="C72" s="23" t="s">
        <v>108</v>
      </c>
    </row>
    <row r="74" spans="2:11" x14ac:dyDescent="0.35">
      <c r="C74" s="3" t="s">
        <v>109</v>
      </c>
    </row>
    <row r="76" spans="2:11" x14ac:dyDescent="0.35">
      <c r="C76" s="2" t="s">
        <v>110</v>
      </c>
    </row>
    <row r="77" spans="2:11" x14ac:dyDescent="0.35">
      <c r="C77" s="23" t="s">
        <v>111</v>
      </c>
    </row>
    <row r="79" spans="2:11" x14ac:dyDescent="0.35">
      <c r="C79" s="23" t="s">
        <v>112</v>
      </c>
    </row>
    <row r="81" spans="3:3" x14ac:dyDescent="0.35">
      <c r="C81" s="3" t="s">
        <v>113</v>
      </c>
    </row>
    <row r="82" spans="3:3" x14ac:dyDescent="0.35">
      <c r="C82" s="23" t="s">
        <v>114</v>
      </c>
    </row>
  </sheetData>
  <phoneticPr fontId="10" type="noConversion"/>
  <dataValidations disablePrompts="1" count="3">
    <dataValidation type="whole" allowBlank="1" showInputMessage="1" showErrorMessage="1" sqref="E9" xr:uid="{9C25FE7A-1239-4C70-9846-19CE29F8FEC5}">
      <formula1>1</formula1>
      <formula2>E7</formula2>
    </dataValidation>
    <dataValidation type="whole" allowBlank="1" showInputMessage="1" showErrorMessage="1" sqref="E7" xr:uid="{403F5E22-577F-4754-BD7F-646156E3B392}">
      <formula1>E9</formula1>
      <formula2>48</formula2>
    </dataValidation>
    <dataValidation type="whole" allowBlank="1" showInputMessage="1" showErrorMessage="1" sqref="E10" xr:uid="{5401B425-F2A1-4283-8504-86EC9657EF93}">
      <formula1>1</formula1>
      <formula2>E9</formula2>
    </dataValidation>
  </dataValidations>
  <pageMargins left="0.7" right="0.7" top="0.75" bottom="0.75" header="0.3" footer="0.3"/>
  <pageSetup scale="48" orientation="portrait" horizontalDpi="1200" verticalDpi="1200" r:id="rId1"/>
  <colBreaks count="1" manualBreakCount="1">
    <brk id="16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0B11C-7AFC-485D-AAFA-553EFD371128}">
  <sheetPr>
    <pageSetUpPr autoPageBreaks="0"/>
  </sheetPr>
  <dimension ref="B2:S43"/>
  <sheetViews>
    <sheetView showGridLines="0" zoomScaleNormal="100" workbookViewId="0">
      <selection activeCell="B2" sqref="B2"/>
    </sheetView>
  </sheetViews>
  <sheetFormatPr defaultColWidth="9.1796875" defaultRowHeight="15.5" outlineLevelRow="1" x14ac:dyDescent="0.35"/>
  <cols>
    <col min="1" max="2" width="2.7265625" style="3" customWidth="1"/>
    <col min="3" max="3" width="36" style="3" bestFit="1" customWidth="1"/>
    <col min="4" max="6" width="12.7265625" style="3" customWidth="1"/>
    <col min="7" max="8" width="2.7265625" style="3" customWidth="1"/>
    <col min="9" max="9" width="44.81640625" style="3" bestFit="1" customWidth="1"/>
    <col min="10" max="13" width="12.7265625" style="3" customWidth="1"/>
    <col min="14" max="15" width="2.7265625" style="3" customWidth="1"/>
    <col min="16" max="16" width="43" style="3" bestFit="1" customWidth="1"/>
    <col min="17" max="19" width="12.7265625" style="3" customWidth="1"/>
    <col min="20" max="20" width="2.7265625" style="3" customWidth="1"/>
    <col min="21" max="16384" width="9.1796875" style="3"/>
  </cols>
  <sheetData>
    <row r="2" spans="2:15" ht="18.5" x14ac:dyDescent="0.45">
      <c r="B2" s="1" t="s">
        <v>103</v>
      </c>
    </row>
    <row r="3" spans="2:15" x14ac:dyDescent="0.35">
      <c r="B3" s="3" t="s">
        <v>1</v>
      </c>
    </row>
    <row r="5" spans="2:15" x14ac:dyDescent="0.35">
      <c r="B5" s="24" t="s">
        <v>56</v>
      </c>
      <c r="C5" s="25"/>
      <c r="D5" s="25"/>
      <c r="E5" s="26"/>
      <c r="F5" s="26"/>
      <c r="G5" s="26"/>
      <c r="H5" s="26"/>
      <c r="I5" s="26"/>
      <c r="J5" s="27"/>
      <c r="K5" s="25"/>
      <c r="L5" s="25"/>
      <c r="M5" s="25"/>
      <c r="N5" s="28"/>
      <c r="O5" s="29"/>
    </row>
    <row r="6" spans="2:15" x14ac:dyDescent="0.35">
      <c r="B6" s="17" t="s">
        <v>95</v>
      </c>
      <c r="C6" s="14"/>
      <c r="D6" s="60" t="s">
        <v>92</v>
      </c>
      <c r="E6" s="59"/>
      <c r="F6" s="59"/>
      <c r="G6" s="30"/>
      <c r="H6" s="17" t="s">
        <v>98</v>
      </c>
      <c r="I6" s="14"/>
      <c r="J6" s="60" t="s">
        <v>92</v>
      </c>
      <c r="K6" s="31"/>
      <c r="L6" s="31"/>
      <c r="M6" s="31"/>
    </row>
    <row r="7" spans="2:15" x14ac:dyDescent="0.35">
      <c r="C7" s="3" t="s">
        <v>57</v>
      </c>
      <c r="D7" s="22" t="s">
        <v>93</v>
      </c>
      <c r="E7" s="66">
        <v>0.25</v>
      </c>
      <c r="F7" s="64"/>
    </row>
    <row r="8" spans="2:15" x14ac:dyDescent="0.35">
      <c r="C8" s="32" t="s">
        <v>104</v>
      </c>
      <c r="D8" s="5" t="s">
        <v>3</v>
      </c>
      <c r="E8" s="67">
        <v>1000</v>
      </c>
      <c r="F8" s="61"/>
      <c r="I8" s="3" t="s">
        <v>99</v>
      </c>
      <c r="J8" s="5" t="s">
        <v>3</v>
      </c>
      <c r="K8" s="8">
        <f>$E$10/$E$11</f>
        <v>100</v>
      </c>
      <c r="M8" s="8"/>
    </row>
    <row r="9" spans="2:15" x14ac:dyDescent="0.35">
      <c r="C9" s="32"/>
      <c r="E9" s="70"/>
      <c r="F9" s="56"/>
      <c r="I9" s="3" t="s">
        <v>102</v>
      </c>
      <c r="J9" s="5" t="s">
        <v>3</v>
      </c>
      <c r="K9" s="44">
        <f>E10*(E13/E11)</f>
        <v>400</v>
      </c>
      <c r="M9" s="44"/>
    </row>
    <row r="10" spans="2:15" x14ac:dyDescent="0.35">
      <c r="C10" s="3" t="s">
        <v>2</v>
      </c>
      <c r="D10" s="5" t="s">
        <v>3</v>
      </c>
      <c r="E10" s="68">
        <v>1200</v>
      </c>
      <c r="F10" s="61"/>
      <c r="M10" s="44"/>
    </row>
    <row r="11" spans="2:15" x14ac:dyDescent="0.35">
      <c r="C11" s="6" t="s">
        <v>4</v>
      </c>
      <c r="D11" s="5" t="s">
        <v>26</v>
      </c>
      <c r="E11" s="69">
        <v>12</v>
      </c>
      <c r="F11" s="65"/>
      <c r="I11" s="3" t="s">
        <v>97</v>
      </c>
      <c r="J11" s="5" t="s">
        <v>3</v>
      </c>
      <c r="K11" s="44">
        <f>K9</f>
        <v>400</v>
      </c>
    </row>
    <row r="12" spans="2:15" x14ac:dyDescent="0.35">
      <c r="D12" s="5"/>
      <c r="E12" s="71"/>
      <c r="F12" s="9"/>
      <c r="I12" s="3" t="s">
        <v>96</v>
      </c>
      <c r="J12" s="5" t="s">
        <v>3</v>
      </c>
      <c r="K12" s="44">
        <f>K11</f>
        <v>400</v>
      </c>
      <c r="M12" s="62"/>
    </row>
    <row r="13" spans="2:15" x14ac:dyDescent="0.35">
      <c r="C13" s="3" t="s">
        <v>27</v>
      </c>
      <c r="D13" s="5" t="s">
        <v>26</v>
      </c>
      <c r="E13" s="69">
        <v>4</v>
      </c>
      <c r="F13" s="65"/>
      <c r="M13" s="57"/>
    </row>
    <row r="14" spans="2:15" x14ac:dyDescent="0.35">
      <c r="C14" s="3" t="s">
        <v>41</v>
      </c>
      <c r="D14" s="5" t="s">
        <v>26</v>
      </c>
      <c r="E14" s="69">
        <v>2</v>
      </c>
      <c r="F14" s="65"/>
      <c r="I14" s="32" t="s">
        <v>100</v>
      </c>
      <c r="J14" s="5" t="s">
        <v>26</v>
      </c>
      <c r="K14" s="72">
        <f>E14</f>
        <v>2</v>
      </c>
      <c r="M14" s="57"/>
    </row>
    <row r="16" spans="2:15" hidden="1" outlineLevel="1" x14ac:dyDescent="0.35">
      <c r="J16" s="22">
        <v>0</v>
      </c>
      <c r="K16" s="22">
        <f>J16+1</f>
        <v>1</v>
      </c>
      <c r="L16" s="22">
        <f t="shared" ref="L16:M16" si="0">K16+1</f>
        <v>2</v>
      </c>
      <c r="M16" s="22">
        <f t="shared" si="0"/>
        <v>3</v>
      </c>
    </row>
    <row r="17" spans="2:19" collapsed="1" x14ac:dyDescent="0.35">
      <c r="B17" s="34" t="s">
        <v>58</v>
      </c>
      <c r="C17" s="35"/>
      <c r="D17" s="35"/>
      <c r="E17" s="35"/>
      <c r="F17" s="63"/>
      <c r="H17" s="34" t="s">
        <v>59</v>
      </c>
      <c r="I17" s="35"/>
      <c r="J17" s="35"/>
      <c r="K17" s="35"/>
      <c r="L17" s="35"/>
      <c r="M17" s="63"/>
      <c r="O17" s="34" t="s">
        <v>60</v>
      </c>
      <c r="P17" s="35"/>
      <c r="Q17" s="35"/>
      <c r="R17" s="35"/>
      <c r="S17" s="35"/>
    </row>
    <row r="18" spans="2:19" x14ac:dyDescent="0.35">
      <c r="B18" s="36"/>
      <c r="C18" s="36"/>
      <c r="D18" s="37" t="s">
        <v>61</v>
      </c>
      <c r="E18" s="37" t="s">
        <v>61</v>
      </c>
      <c r="F18" s="37" t="s">
        <v>61</v>
      </c>
      <c r="H18" s="38"/>
      <c r="I18" s="39"/>
      <c r="J18" s="37" t="s">
        <v>62</v>
      </c>
      <c r="K18" s="37" t="s">
        <v>62</v>
      </c>
      <c r="L18" s="37" t="s">
        <v>62</v>
      </c>
      <c r="M18" s="37" t="s">
        <v>62</v>
      </c>
      <c r="O18" s="36"/>
      <c r="P18" s="36"/>
      <c r="Q18" s="37" t="str">
        <f>$D$18</f>
        <v>Period of</v>
      </c>
      <c r="R18" s="37" t="str">
        <f>$E$18</f>
        <v>Period of</v>
      </c>
      <c r="S18" s="37" t="str">
        <f>$E$18</f>
        <v>Period of</v>
      </c>
    </row>
    <row r="19" spans="2:19" x14ac:dyDescent="0.35">
      <c r="B19" s="31"/>
      <c r="C19" s="31"/>
      <c r="D19" s="31" t="s">
        <v>90</v>
      </c>
      <c r="E19" s="31" t="s">
        <v>91</v>
      </c>
      <c r="F19" s="31" t="s">
        <v>101</v>
      </c>
      <c r="H19" s="17" t="s">
        <v>63</v>
      </c>
      <c r="I19" s="14"/>
      <c r="J19" s="31" t="s">
        <v>94</v>
      </c>
      <c r="K19" s="31" t="s">
        <v>90</v>
      </c>
      <c r="L19" s="31" t="s">
        <v>91</v>
      </c>
      <c r="M19" s="31" t="s">
        <v>101</v>
      </c>
      <c r="O19" s="17" t="s">
        <v>64</v>
      </c>
      <c r="P19" s="17"/>
      <c r="Q19" s="31" t="str">
        <f>$K$19</f>
        <v>Month 1</v>
      </c>
      <c r="R19" s="31" t="str">
        <f>$L$19</f>
        <v>Month 2</v>
      </c>
      <c r="S19" s="31" t="str">
        <f>$M$19</f>
        <v>Month 3</v>
      </c>
    </row>
    <row r="20" spans="2:19" x14ac:dyDescent="0.35">
      <c r="C20" s="33" t="s">
        <v>22</v>
      </c>
      <c r="D20" s="40">
        <f>$K$8</f>
        <v>100</v>
      </c>
      <c r="E20" s="40">
        <f>$K$8</f>
        <v>100</v>
      </c>
      <c r="F20" s="40">
        <f>$K$8</f>
        <v>100</v>
      </c>
      <c r="I20" s="21" t="s">
        <v>67</v>
      </c>
      <c r="J20" s="43">
        <f>Initial_Cash</f>
        <v>1000</v>
      </c>
      <c r="K20" s="43">
        <f>J20+Q26</f>
        <v>915</v>
      </c>
      <c r="L20" s="43">
        <f t="shared" ref="L20:M20" si="1">K20+R26</f>
        <v>1230</v>
      </c>
      <c r="M20" s="43">
        <f t="shared" si="1"/>
        <v>1145</v>
      </c>
      <c r="P20" s="2" t="s">
        <v>65</v>
      </c>
      <c r="Q20" s="41">
        <f>D33</f>
        <v>15</v>
      </c>
      <c r="R20" s="40">
        <f t="shared" ref="R20:S20" si="2">E33</f>
        <v>15</v>
      </c>
      <c r="S20" s="40">
        <f t="shared" si="2"/>
        <v>15</v>
      </c>
    </row>
    <row r="21" spans="2:19" x14ac:dyDescent="0.35">
      <c r="C21" s="21" t="s">
        <v>66</v>
      </c>
      <c r="D21" s="42">
        <v>-10</v>
      </c>
      <c r="E21" s="44">
        <f>D21</f>
        <v>-10</v>
      </c>
      <c r="F21" s="44">
        <f>E21</f>
        <v>-10</v>
      </c>
      <c r="I21" s="21" t="s">
        <v>40</v>
      </c>
      <c r="J21" s="44">
        <f>K11</f>
        <v>400</v>
      </c>
      <c r="K21" s="44">
        <f>IF(K16=$K$14,0,J21)</f>
        <v>400</v>
      </c>
      <c r="L21" s="44">
        <f>IF(L16=$K$14,0,K21)</f>
        <v>0</v>
      </c>
      <c r="M21" s="44">
        <f>IF(M16=$K$14,0,L21)</f>
        <v>0</v>
      </c>
      <c r="P21" s="21" t="s">
        <v>68</v>
      </c>
      <c r="Q21" s="44">
        <f>J21-K21</f>
        <v>0</v>
      </c>
      <c r="R21" s="44">
        <f t="shared" ref="R21:S22" si="3">K21-L21</f>
        <v>400</v>
      </c>
      <c r="S21" s="44">
        <f t="shared" si="3"/>
        <v>0</v>
      </c>
    </row>
    <row r="22" spans="2:19" x14ac:dyDescent="0.35">
      <c r="C22" s="45" t="s">
        <v>69</v>
      </c>
      <c r="D22" s="46">
        <f>SUM(D20:D21)</f>
        <v>90</v>
      </c>
      <c r="E22" s="46">
        <f t="shared" ref="E22:F22" si="4">SUM(E20:E21)</f>
        <v>90</v>
      </c>
      <c r="F22" s="46">
        <f t="shared" si="4"/>
        <v>90</v>
      </c>
      <c r="I22" s="21" t="s">
        <v>71</v>
      </c>
      <c r="J22" s="42">
        <v>0</v>
      </c>
      <c r="K22" s="42">
        <v>0</v>
      </c>
      <c r="L22" s="57">
        <v>0</v>
      </c>
      <c r="M22" s="57">
        <v>0</v>
      </c>
      <c r="P22" s="21" t="s">
        <v>70</v>
      </c>
      <c r="Q22" s="9">
        <f>J22-K22</f>
        <v>0</v>
      </c>
      <c r="R22" s="9">
        <f t="shared" si="3"/>
        <v>0</v>
      </c>
      <c r="S22" s="9">
        <f t="shared" si="3"/>
        <v>0</v>
      </c>
    </row>
    <row r="23" spans="2:19" x14ac:dyDescent="0.35">
      <c r="C23" s="48"/>
      <c r="D23" s="49"/>
      <c r="E23" s="49"/>
      <c r="F23" s="49"/>
      <c r="I23" s="45" t="s">
        <v>73</v>
      </c>
      <c r="J23" s="50">
        <f>SUM(J20:J22)</f>
        <v>1400</v>
      </c>
      <c r="K23" s="51">
        <f t="shared" ref="K23:L23" si="5">SUM(K20:K22)</f>
        <v>1315</v>
      </c>
      <c r="L23" s="51">
        <f t="shared" si="5"/>
        <v>1230</v>
      </c>
      <c r="M23" s="51">
        <f t="shared" ref="M23" si="6">SUM(M20:M22)</f>
        <v>1145</v>
      </c>
      <c r="P23" s="21" t="s">
        <v>72</v>
      </c>
      <c r="Q23" s="9">
        <f>K26-J26</f>
        <v>0</v>
      </c>
      <c r="R23" s="9">
        <f t="shared" ref="R23:S23" si="7">L26-K26</f>
        <v>0</v>
      </c>
      <c r="S23" s="9">
        <f t="shared" si="7"/>
        <v>0</v>
      </c>
    </row>
    <row r="24" spans="2:19" x14ac:dyDescent="0.35">
      <c r="C24" s="33" t="s">
        <v>78</v>
      </c>
      <c r="D24" s="58">
        <v>-70</v>
      </c>
      <c r="E24" s="47">
        <f>D24</f>
        <v>-70</v>
      </c>
      <c r="F24" s="47">
        <f>E24</f>
        <v>-70</v>
      </c>
      <c r="I24" s="21"/>
      <c r="J24" s="42"/>
      <c r="K24" s="42"/>
      <c r="L24" s="44"/>
      <c r="M24" s="44"/>
      <c r="P24" s="21" t="s">
        <v>74</v>
      </c>
      <c r="Q24" s="9">
        <f>K27-J27</f>
        <v>0</v>
      </c>
      <c r="R24" s="9">
        <f t="shared" ref="R24:S24" si="8">L27-K27</f>
        <v>0</v>
      </c>
      <c r="S24" s="9">
        <f t="shared" si="8"/>
        <v>0</v>
      </c>
    </row>
    <row r="25" spans="2:19" x14ac:dyDescent="0.35">
      <c r="C25" s="21"/>
      <c r="H25" s="17" t="s">
        <v>76</v>
      </c>
      <c r="I25" s="14"/>
      <c r="J25" s="14"/>
      <c r="K25" s="14"/>
      <c r="L25" s="14"/>
      <c r="M25" s="14"/>
      <c r="P25" s="21" t="s">
        <v>75</v>
      </c>
      <c r="Q25" s="9">
        <f>K28-J28</f>
        <v>-100</v>
      </c>
      <c r="R25" s="9">
        <f t="shared" ref="R25:S25" si="9">L28-K28</f>
        <v>-100</v>
      </c>
      <c r="S25" s="9">
        <f t="shared" si="9"/>
        <v>-100</v>
      </c>
    </row>
    <row r="26" spans="2:19" x14ac:dyDescent="0.35">
      <c r="C26" s="33" t="s">
        <v>81</v>
      </c>
      <c r="D26" s="54">
        <f>D22+D24</f>
        <v>20</v>
      </c>
      <c r="E26" s="54">
        <f t="shared" ref="E26:F26" si="10">E22+E24</f>
        <v>20</v>
      </c>
      <c r="F26" s="54">
        <f t="shared" si="10"/>
        <v>20</v>
      </c>
      <c r="H26" s="2"/>
      <c r="I26" s="21" t="s">
        <v>79</v>
      </c>
      <c r="J26" s="53">
        <v>0</v>
      </c>
      <c r="K26" s="53">
        <v>0</v>
      </c>
      <c r="L26" s="53">
        <v>0</v>
      </c>
      <c r="M26" s="53">
        <v>0</v>
      </c>
      <c r="P26" s="52" t="s">
        <v>77</v>
      </c>
      <c r="Q26" s="51">
        <f>SUM(Q20:Q25)</f>
        <v>-85</v>
      </c>
      <c r="R26" s="51">
        <f t="shared" ref="R26:S26" si="11">SUM(R20:R25)</f>
        <v>315</v>
      </c>
      <c r="S26" s="51">
        <f t="shared" si="11"/>
        <v>-85</v>
      </c>
    </row>
    <row r="27" spans="2:19" x14ac:dyDescent="0.35">
      <c r="C27" s="21" t="s">
        <v>82</v>
      </c>
      <c r="D27" s="42">
        <v>0</v>
      </c>
      <c r="E27" s="42">
        <v>0</v>
      </c>
      <c r="F27" s="42">
        <v>0</v>
      </c>
      <c r="I27" s="21" t="s">
        <v>80</v>
      </c>
      <c r="J27" s="42">
        <v>0</v>
      </c>
      <c r="K27" s="42">
        <v>0</v>
      </c>
      <c r="L27" s="42">
        <v>0</v>
      </c>
      <c r="M27" s="42">
        <v>0</v>
      </c>
    </row>
    <row r="28" spans="2:19" x14ac:dyDescent="0.35">
      <c r="C28" s="21" t="s">
        <v>84</v>
      </c>
      <c r="D28" s="42">
        <v>0</v>
      </c>
      <c r="E28" s="42">
        <v>0</v>
      </c>
      <c r="F28" s="42">
        <v>0</v>
      </c>
      <c r="I28" s="21" t="s">
        <v>23</v>
      </c>
      <c r="J28" s="44">
        <f>K12</f>
        <v>400</v>
      </c>
      <c r="K28" s="44">
        <f>$K$9-SUM($D20:D20)</f>
        <v>300</v>
      </c>
      <c r="L28" s="44">
        <f>$K$9-SUM($D20:E20)</f>
        <v>200</v>
      </c>
      <c r="M28" s="44">
        <f>$K$9-SUM($D20:F20)</f>
        <v>100</v>
      </c>
    </row>
    <row r="29" spans="2:19" x14ac:dyDescent="0.35">
      <c r="C29" s="45" t="s">
        <v>85</v>
      </c>
      <c r="D29" s="46">
        <f>SUM(D26:D28)</f>
        <v>20</v>
      </c>
      <c r="E29" s="46">
        <f t="shared" ref="E29:F29" si="12">SUM(E26:E28)</f>
        <v>20</v>
      </c>
      <c r="F29" s="46">
        <f t="shared" si="12"/>
        <v>20</v>
      </c>
      <c r="I29" s="52" t="s">
        <v>83</v>
      </c>
      <c r="J29" s="51">
        <f>SUM(J26:J28)</f>
        <v>400</v>
      </c>
      <c r="K29" s="51">
        <f>SUM(K26:K28)</f>
        <v>300</v>
      </c>
      <c r="L29" s="51">
        <f>SUM(L26:L28)</f>
        <v>200</v>
      </c>
      <c r="M29" s="51">
        <f>SUM(M26:M28)</f>
        <v>100</v>
      </c>
    </row>
    <row r="30" spans="2:19" x14ac:dyDescent="0.35">
      <c r="I30" s="33"/>
      <c r="J30" s="54"/>
      <c r="K30" s="47"/>
      <c r="L30" s="47"/>
      <c r="M30" s="47"/>
      <c r="P30" s="21"/>
      <c r="Q30" s="44"/>
      <c r="R30" s="44"/>
    </row>
    <row r="31" spans="2:19" x14ac:dyDescent="0.35">
      <c r="C31" s="21" t="s">
        <v>87</v>
      </c>
      <c r="D31" s="44">
        <f>-D29*$E$7</f>
        <v>-5</v>
      </c>
      <c r="E31" s="44">
        <f t="shared" ref="E31:F31" si="13">-E29*$E$7</f>
        <v>-5</v>
      </c>
      <c r="F31" s="44">
        <f t="shared" si="13"/>
        <v>-5</v>
      </c>
      <c r="I31" s="2" t="s">
        <v>86</v>
      </c>
      <c r="J31" s="40">
        <f>+Initial_Cash</f>
        <v>1000</v>
      </c>
      <c r="K31" s="40">
        <f>+J31+Q20</f>
        <v>1015</v>
      </c>
      <c r="L31" s="40">
        <f>+K31+R20</f>
        <v>1030</v>
      </c>
      <c r="M31" s="40">
        <f>+L31+S20</f>
        <v>1045</v>
      </c>
    </row>
    <row r="32" spans="2:19" x14ac:dyDescent="0.35">
      <c r="C32" s="21"/>
      <c r="D32" s="44"/>
      <c r="E32" s="44"/>
      <c r="F32" s="44"/>
    </row>
    <row r="33" spans="3:18" x14ac:dyDescent="0.35">
      <c r="C33" s="2" t="s">
        <v>65</v>
      </c>
      <c r="D33" s="41">
        <f>+D29+D31</f>
        <v>15</v>
      </c>
      <c r="E33" s="41">
        <f t="shared" ref="E33:F33" si="14">+E29+E31</f>
        <v>15</v>
      </c>
      <c r="F33" s="41">
        <f t="shared" si="14"/>
        <v>15</v>
      </c>
      <c r="I33" s="2" t="s">
        <v>88</v>
      </c>
      <c r="J33" s="41">
        <f>+J29+J31</f>
        <v>1400</v>
      </c>
      <c r="K33" s="40">
        <f t="shared" ref="K33:L33" si="15">+K29+K31</f>
        <v>1315</v>
      </c>
      <c r="L33" s="41">
        <f t="shared" si="15"/>
        <v>1230</v>
      </c>
      <c r="M33" s="41">
        <f t="shared" ref="M33" si="16">+M29+M31</f>
        <v>1145</v>
      </c>
      <c r="Q33" s="44"/>
      <c r="R33" s="44"/>
    </row>
    <row r="34" spans="3:18" x14ac:dyDescent="0.35">
      <c r="O34" s="2"/>
      <c r="Q34" s="44"/>
      <c r="R34" s="44"/>
    </row>
    <row r="35" spans="3:18" x14ac:dyDescent="0.35">
      <c r="I35" s="2" t="s">
        <v>89</v>
      </c>
      <c r="J35" s="55">
        <f>+J23-J33</f>
        <v>0</v>
      </c>
      <c r="K35" s="55">
        <f>+K23-K33</f>
        <v>0</v>
      </c>
      <c r="L35" s="55">
        <f>+L23-L33</f>
        <v>0</v>
      </c>
      <c r="M35" s="55">
        <f>+M23-M33</f>
        <v>0</v>
      </c>
    </row>
    <row r="40" spans="3:18" x14ac:dyDescent="0.35">
      <c r="D40" s="9"/>
      <c r="E40" s="44"/>
      <c r="F40" s="44"/>
      <c r="G40" s="9"/>
    </row>
    <row r="41" spans="3:18" x14ac:dyDescent="0.35">
      <c r="D41" s="9"/>
      <c r="E41" s="44"/>
      <c r="F41" s="44"/>
      <c r="G41" s="9"/>
    </row>
    <row r="43" spans="3:18" x14ac:dyDescent="0.35">
      <c r="C43" s="2"/>
      <c r="D43" s="54"/>
      <c r="E43" s="47"/>
      <c r="F43" s="47"/>
      <c r="G43" s="54"/>
    </row>
  </sheetData>
  <conditionalFormatting sqref="E40:F41">
    <cfRule type="cellIs" dxfId="4" priority="7" operator="notEqual">
      <formula>$D40</formula>
    </cfRule>
  </conditionalFormatting>
  <conditionalFormatting sqref="E43:F43">
    <cfRule type="cellIs" dxfId="3" priority="6" operator="notEqual">
      <formula>$D43</formula>
    </cfRule>
  </conditionalFormatting>
  <conditionalFormatting sqref="G40">
    <cfRule type="cellIs" dxfId="2" priority="18" operator="notEqual">
      <formula>$E$91</formula>
    </cfRule>
  </conditionalFormatting>
  <conditionalFormatting sqref="G41">
    <cfRule type="cellIs" dxfId="1" priority="17" operator="notEqual">
      <formula>$E$92</formula>
    </cfRule>
  </conditionalFormatting>
  <conditionalFormatting sqref="G43">
    <cfRule type="cellIs" dxfId="0" priority="16" operator="notEqual">
      <formula>$E$94</formula>
    </cfRule>
  </conditionalFormatting>
  <dataValidations count="7">
    <dataValidation type="decimal" operator="greaterThanOrEqual" allowBlank="1" showInputMessage="1" showErrorMessage="1" sqref="M13:M14 K11:K12 M9:M10" xr:uid="{3E92B03B-C806-4E19-9931-3B4E40EC8517}">
      <formula1>0</formula1>
    </dataValidation>
    <dataValidation type="decimal" allowBlank="1" showInputMessage="1" showErrorMessage="1" sqref="E7:F7" xr:uid="{9DB9A8BB-720B-4593-A15F-BC9D5C15D6A0}">
      <formula1>0</formula1>
      <formula2>1</formula2>
    </dataValidation>
    <dataValidation type="whole" allowBlank="1" showInputMessage="1" showErrorMessage="1" sqref="E14:F14" xr:uid="{8E432CDE-DC2C-4BF3-A4C5-DC4E36DC5C9F}">
      <formula1>1</formula1>
      <formula2>E13</formula2>
    </dataValidation>
    <dataValidation type="whole" allowBlank="1" showInputMessage="1" showErrorMessage="1" sqref="F11" xr:uid="{C774E6D6-F012-4A5E-A896-A89C566C854F}">
      <formula1>F13</formula1>
      <formula2>48</formula2>
    </dataValidation>
    <dataValidation type="whole" allowBlank="1" showInputMessage="1" showErrorMessage="1" sqref="F13" xr:uid="{D6D8EA0B-4530-4CF1-AEBB-9E94C7BE423D}">
      <formula1>1</formula1>
      <formula2>F11</formula2>
    </dataValidation>
    <dataValidation type="whole" allowBlank="1" showInputMessage="1" showErrorMessage="1" sqref="E13" xr:uid="{971FAD42-055E-4E46-95BA-3578C1C3EB9A}">
      <formula1>4</formula1>
      <formula2>E11</formula2>
    </dataValidation>
    <dataValidation type="whole" allowBlank="1" showInputMessage="1" showErrorMessage="1" sqref="E11" xr:uid="{EDB739A2-3897-447D-82BE-A5CD851F6BF8}">
      <formula1>12</formula1>
      <formula2>48</formula2>
    </dataValidation>
  </dataValidations>
  <pageMargins left="0.7" right="0.7" top="0.75" bottom="0.75" header="0.3" footer="0.3"/>
  <pageSetup scale="3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SaaS</vt:lpstr>
      <vt:lpstr>3_Stmt</vt:lpstr>
      <vt:lpstr>Initial_Cash</vt:lpstr>
      <vt:lpstr>'3_Stmt'!Print_Area</vt:lpstr>
      <vt:lpstr>SaaS!Print_Area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BIWS</dc:creator>
  <cp:lastModifiedBy>Brian DeChesare</cp:lastModifiedBy>
  <dcterms:created xsi:type="dcterms:W3CDTF">2022-03-05T13:39:44Z</dcterms:created>
  <dcterms:modified xsi:type="dcterms:W3CDTF">2025-07-30T01:54:30Z</dcterms:modified>
</cp:coreProperties>
</file>