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Excel\Excel-Filter-Function\"/>
    </mc:Choice>
  </mc:AlternateContent>
  <xr:revisionPtr revIDLastSave="0" documentId="13_ncr:1_{EE022360-201F-418E-BE22-CE18111A90CF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Sales" sheetId="1" r:id="rId1"/>
    <sheet name="PE_Fund" sheetId="3" r:id="rId2"/>
  </sheets>
  <externalReferences>
    <externalReference r:id="rId3"/>
  </externalReferences>
  <definedNames>
    <definedName name="__123Graph_AGRAPH12" hidden="1">[1]BUND!$E$27:$P$27</definedName>
    <definedName name="__123Graph_BGRAPH12" hidden="1">[1]BUND!$E$28:$P$28</definedName>
    <definedName name="__123Graph_CGRAPH12" hidden="1">[1]BUND!#REF!</definedName>
    <definedName name="_1_" hidden="1">#REF!</definedName>
    <definedName name="_Order1" hidden="1">255</definedName>
    <definedName name="_Order2" hidden="1">255</definedName>
    <definedName name="_Table2_Out" hidden="1">#REF!</definedName>
    <definedName name="_Table3_OUt" hidden="1">#REF!</definedName>
    <definedName name="a" hidden="1">{#N/A,#N/A,FALSE,"Intérêts emprunts C.Epargne";#N/A,#N/A,FALSE,"Intérêts emprunts Cie de Suez";#N/A,#N/A,FALSE,"Intérêts emprunts Stés Groupe";#N/A,#N/A,FALSE,"Intérêts prêts Cie de Suez";#N/A,#N/A,FALSE,"Intérêts prêts Stés Groupe";#N/A,#N/A,FALSE,"Intérêts émiss° ISP BT in fine";#N/A,#N/A,FALSE,"Intérêts émiss°ISP BT pcptés";#N/A,#N/A,FALSE,"Intérêts émiss°CPR BT pcptés";#N/A,#N/A,FALSE,"Intérêts souscription TCN";#N/A,#N/A,FALSE,"Intérêts souscript°MTN mandat";#N/A,#N/A,FALSE,"Intérêts souscript°MTN"}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CCOUNT_CHANGE" hidden="1">"ACCOUNT_CHANGE"</definedName>
    <definedName name="ACCOUNTS_PAY" hidden="1">"ACCOUNTS_PAY"</definedName>
    <definedName name="ACCRUED_EXP" hidden="1">"ACCRUED_EXP"</definedName>
    <definedName name="ADD_PAID_IN" hidden="1">"ADD_PAID_IN"</definedName>
    <definedName name="AMORTIZATION" hidden="1">"AMORTIZATION"</definedName>
    <definedName name="AS2DocOpenMode" hidden="1">"AS2DocumentEdit"</definedName>
    <definedName name="ASSET_TURNS" hidden="1">"ASSET_TURNS"</definedName>
    <definedName name="BASIC_EPS_EXCL" hidden="1">"BASIC_EPS_EXCL"</definedName>
    <definedName name="BASIC_EPS_INCL" hidden="1">"BASIC_EPS_INCL"</definedName>
    <definedName name="BASIC_NORMAL_EPS" hidden="1">"BASIC_NORMAL_EPS"</definedName>
    <definedName name="BASIC_WEIGHT" hidden="1">"BASIC_WEIGHT"</definedName>
    <definedName name="BGMRodotecmarkup" hidden="1">#REF!</definedName>
    <definedName name="BOOK_VALUE" hidden="1">"BOOK_VALUE"</definedName>
    <definedName name="BV_OVER_SHARES" hidden="1">"BV_OVER_SHARES"</definedName>
    <definedName name="CAPITAL_EXPEN" hidden="1">"CAPITAL_EXPEN"</definedName>
    <definedName name="CAPITAL_LEASE" hidden="1">"CAPITAL_LEASE"</definedName>
    <definedName name="Carried_Interest">PE_Fund!#REF!</definedName>
    <definedName name="CASH_DUE_BANKS" hidden="1">"CASH_DUE_BANKS"</definedName>
    <definedName name="CASH_EQUIV" hidden="1">"CASH_EQUIV"</definedName>
    <definedName name="CASH_INTEREST" hidden="1">"CASH_INTEREST"</definedName>
    <definedName name="CASH_ST" hidden="1">"CASH_ST"</definedName>
    <definedName name="CASH_TAXES" hidden="1">"CASH_TAXES"</definedName>
    <definedName name="CHANGES_WORK_CAP" hidden="1">"CHANGES_WORK_CAP"</definedName>
    <definedName name="CIQWBGuid" hidden="1">"Greenbridge hardcoded - v3.xlsx"</definedName>
    <definedName name="CITY" hidden="1">"CITY"</definedName>
    <definedName name="COMMON_STOCK" hidden="1">"COMMON_STOCK"</definedName>
    <definedName name="COMPANY_ADDRESS" hidden="1">"COMPANY_ADDRESS"</definedName>
    <definedName name="COMPANY_NAME" hidden="1">"COMPANY_NAME"</definedName>
    <definedName name="COMPANY_PHONE" hidden="1">"COMPANY_PHONE"</definedName>
    <definedName name="COMPANY_STREET1" hidden="1">"COMPANY_STREET1"</definedName>
    <definedName name="COMPANY_STREET2" hidden="1">"COMPANY_STREET2"</definedName>
    <definedName name="COMPANY_TICKER" hidden="1">"COMPANY_TICKER"</definedName>
    <definedName name="COMPANY_WEBSITE" hidden="1">"COMPANY_WEBSITE"</definedName>
    <definedName name="COMPANY_ZIP" hidden="1">"COMPANY_ZIP"</definedName>
    <definedName name="COST_REVENUE" hidden="1">"COST_REVENUE"</definedName>
    <definedName name="COUNTRY_NAME" hidden="1">"COUNTRY_NAME"</definedName>
    <definedName name="CURRENT_PORT" hidden="1">"CURRENT_PORT"</definedName>
    <definedName name="CURRENT_RATIO" hidden="1">"CURRENT_RATIO"</definedName>
    <definedName name="DAYS_PAY_OUTST" hidden="1">"DAYS_PAY_OUTST"</definedName>
    <definedName name="DAYS_SALES_OUTST" hidden="1">"DAYS_SALES_OUTST"</definedName>
    <definedName name="DEFERRED_INC_TAX" hidden="1">"DEFERRED_INC_TAX"</definedName>
    <definedName name="DEFERRED_TAXES" hidden="1">"DEFERRED_TAXES"</definedName>
    <definedName name="DEPRE_AMORT" hidden="1">"DEPRE_AMORT"</definedName>
    <definedName name="DEPRE_AMORT_SUPPL" hidden="1">"DEPRE_AMORT_SUPPL"</definedName>
    <definedName name="DEPRE_DEPLE" hidden="1">"DEPRE_DEPLE"</definedName>
    <definedName name="DEPRE_SUPP" hidden="1">"DEPRE_SUPP"</definedName>
    <definedName name="DESCRIPTION_LONG" hidden="1">"DESCRIPTION_LONG"</definedName>
    <definedName name="DILUT_ADJUST" hidden="1">"DILUT_ADJUST"</definedName>
    <definedName name="DILUT_EPS_EXCL" hidden="1">"DILUT_EPS_EXCL"</definedName>
    <definedName name="DILUT_EPS_INCL" hidden="1">"DILUT_EPS_INCL"</definedName>
    <definedName name="DILUT_NORMAL_EPS" hidden="1">"DILUT_NORMAL_EPS"</definedName>
    <definedName name="DILUT_WEIGHT" hidden="1">"DILUT_WEIGHT"</definedName>
    <definedName name="DISCONT_OPER" hidden="1">"DISCONT_OPER"</definedName>
    <definedName name="DIVID_SHARE" hidden="1">"DIVID_SHARE"</definedName>
    <definedName name="EBIT" hidden="1">"EBIT"</definedName>
    <definedName name="EBIT_10K" hidden="1">"EBIT_10K"</definedName>
    <definedName name="EBIT_10Q" hidden="1">"EBIT_10Q"</definedName>
    <definedName name="EBIT_10Q1" hidden="1">"EBIT_10Q1"</definedName>
    <definedName name="EBIT_GROWTH_1" hidden="1">"EBIT_GROWTH_1"</definedName>
    <definedName name="EBIT_GROWTH_2" hidden="1">"EBIT_GROWTH_2"</definedName>
    <definedName name="EBIT_MARGIN" hidden="1">"EBIT_MARGIN"</definedName>
    <definedName name="EBIT_OVER_IE" hidden="1">"EBIT_OVER_IE"</definedName>
    <definedName name="EBITDA" hidden="1">"EBITDA"</definedName>
    <definedName name="EBITDA_10K" hidden="1">"EBITDA_10K"</definedName>
    <definedName name="EBITDA_10Q" hidden="1">"EBITDA_10Q"</definedName>
    <definedName name="EBITDA_10Q1" hidden="1">"EBITDA_10Q1"</definedName>
    <definedName name="EBITDA_CAPEX_OVER_TOTAL_IE" hidden="1">"EBITDA_CAPEX_OVER_TOTAL_IE"</definedName>
    <definedName name="EBITDA_GROWTH_1" hidden="1">"EBITDA_GROWTH_1"</definedName>
    <definedName name="EBITDA_GROWTH_2" hidden="1">"EBITDA_GROWTH_2"</definedName>
    <definedName name="EBITDA_MARGIN" hidden="1">"EBITDA_MARGIN"</definedName>
    <definedName name="EBITDA_OVER_TOTAL_IE" hidden="1">"EBITDA_OVER_TOTAL_IE"</definedName>
    <definedName name="EFFECT_SPECIAL_CHARGE" hidden="1">"EFFECT_SPECIAL_CHARGE"</definedName>
    <definedName name="EMPLOYEES" hidden="1">"EMPLOYEES"</definedName>
    <definedName name="english" hidden="1">{#N/A,#N/A,FALSE,"Intérêts emprunts C.Epargne";#N/A,#N/A,FALSE,"Intérêts emprunts Cie de Suez";#N/A,#N/A,FALSE,"Intérêts emprunts Stés Groupe";#N/A,#N/A,FALSE,"Intérêts prêts Cie de Suez";#N/A,#N/A,FALSE,"Intérêts prêts Stés Groupe";#N/A,#N/A,FALSE,"Intérêts émiss° ISP BT in fine";#N/A,#N/A,FALSE,"Intérêts émiss°ISP BT pcptés";#N/A,#N/A,FALSE,"Intérêts émiss°CPR BT pcptés";#N/A,#N/A,FALSE,"Intérêts souscription TCN";#N/A,#N/A,FALSE,"Intérêts souscript°MTN mandat";#N/A,#N/A,FALSE,"Intérêts souscript°MTN"}</definedName>
    <definedName name="EPS" hidden="1">"EPS"</definedName>
    <definedName name="EPS_10K" hidden="1">"EPS_10K"</definedName>
    <definedName name="EPS_10Q" hidden="1">"EPS_10Q"</definedName>
    <definedName name="EPS_10Q1" hidden="1">"EPS_10Q1"</definedName>
    <definedName name="EPS_EST" hidden="1">"EPS_EST"</definedName>
    <definedName name="EPS_EST_1" hidden="1">"EPS_EST_1"</definedName>
    <definedName name="EQUITY_AFFIL" hidden="1">"EQUITY_AFFIL"</definedName>
    <definedName name="EQUITY_MARKET_VAL" hidden="1">"EQUITY_MARKET_VAL"</definedName>
    <definedName name="EQV_OVER_BV" hidden="1">"EQV_OVER_BV"</definedName>
    <definedName name="EQV_OVER_LTM_PRETAX_INC" hidden="1">"EQV_OVER_LTM_PRETAX_INC"</definedName>
    <definedName name="ESOP_DEBT" hidden="1">"ESOP_DEBT"</definedName>
    <definedName name="EV_OVER_EMPLOYEE" hidden="1">"EV_OVER_EMPLOYEE"</definedName>
    <definedName name="EV_OVER_LTM_EBIT" hidden="1">"EV_OVER_LTM_EBIT"</definedName>
    <definedName name="EV_OVER_LTM_EBITDA" hidden="1">"EV_OVER_LTM_EBITDA"</definedName>
    <definedName name="EV_OVER_LTM_REVENUE" hidden="1">"EV_OVER_LTM_REVENUE"</definedName>
    <definedName name="EV_OVER_REVENUE_EST" hidden="1">"EV_OVER_REVENUE_EST"</definedName>
    <definedName name="EV_OVER_REVENUE_EST_1" hidden="1">"EV_OVER_REVENUE_EST_1"</definedName>
    <definedName name="EXCHANGE" hidden="1">"EXCHANGE"</definedName>
    <definedName name="EXTRA_ITEMS" hidden="1">"EXTRA_ITEMS"</definedName>
    <definedName name="FINANCING_CASH" hidden="1">"FINANCING_CASH"</definedName>
    <definedName name="FOREIGN_EXCHANGE" hidden="1">"FOREIGN_EXCHANGE"</definedName>
    <definedName name="Fund_Amounts">PE_Fund!$F$12:$F$38</definedName>
    <definedName name="Fund_Companies">PE_Fund!$C$12:$C$38</definedName>
    <definedName name="Fund_Data">PE_Fund!$D$12:$F$38</definedName>
    <definedName name="Fund_Dates">PE_Fund!$D$12:$D$38</definedName>
    <definedName name="Fund_Items">PE_Fund!$E$12:$E$38</definedName>
    <definedName name="Fund_Name">PE_Fund!$E$7</definedName>
    <definedName name="Fund_Size">PE_Fund!$E$9</definedName>
    <definedName name="Fund_Start_Date">PE_Fund!$E$8</definedName>
    <definedName name="FY_DATE" hidden="1">"FY_DATE"</definedName>
    <definedName name="GAIN_SALE_ASSETS" hidden="1">"GAIN_SALE_ASSETS"</definedName>
    <definedName name="GOODWILL_NET" hidden="1">"GOODWILL_NET"</definedName>
    <definedName name="GROSS_DIVID" hidden="1">"GROSS_DIVID"</definedName>
    <definedName name="GROSS_MARGIN" hidden="1">"GROSS_MARGIN"</definedName>
    <definedName name="GROSS_PROFIT" hidden="1">"GROSS_PROFIT"</definedName>
    <definedName name="HIGHPRICE" hidden="1">"HIGHPRICE"</definedName>
    <definedName name="Hurdle_Rate">PE_Fund!#REF!</definedName>
    <definedName name="INC_AFTER_TAX" hidden="1">"INC_AFTER_TAX"</definedName>
    <definedName name="INC_AVAIL_EXCL" hidden="1">"INC_AVAIL_EXCL"</definedName>
    <definedName name="INC_AVAIL_INCL" hidden="1">"INC_AVAIL_INCL"</definedName>
    <definedName name="INC_BEFORE_TAX" hidden="1">"INC_BEFORE_TAX"</definedName>
    <definedName name="INC_TAX" hidden="1">"INC_TAX"</definedName>
    <definedName name="INC_TAX_EXCL" hidden="1">"INC_TAX_EXCL"</definedName>
    <definedName name="INTANGIBLES_NET" hidden="1">"INTANGIBLES_NET"</definedName>
    <definedName name="INTEREST_EXP_NET" hidden="1">"INTEREST_EXP_NET"</definedName>
    <definedName name="INTEREST_EXP_NON" hidden="1">"INTEREST_EXP_NON"</definedName>
    <definedName name="INTEREST_EXP_SUPPL" hidden="1">"INTEREST_EXP_SUPPL"</definedName>
    <definedName name="INTEREST_INC" hidden="1">"INTEREST_INC"</definedName>
    <definedName name="INTEREST_INC_10K" hidden="1">"INTEREST_INC_10K"</definedName>
    <definedName name="INTEREST_INC_10Q" hidden="1">"INTEREST_INC_10Q"</definedName>
    <definedName name="INTEREST_INC_10Q1" hidden="1">"INTEREST_INC_10Q1"</definedName>
    <definedName name="INTEREST_INC_NON" hidden="1">"INTEREST_INC_NON"</definedName>
    <definedName name="Inv_Per_End_Date">PE_Fund!#REF!</definedName>
    <definedName name="Inv_Period">PE_Fund!#REF!</definedName>
    <definedName name="INVENTORY_TURNS" hidden="1">"INVENTORY_TURNS"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ROKER_REC_NO_REUT" hidden="1">"c5315"</definedName>
    <definedName name="IQ_AVG_BROKER_REC_REUT" hidden="1">"c3630"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ANNOUNCE_DATE_REUT" hidden="1">"c5314"</definedName>
    <definedName name="IQ_EARNINGS_COVERAGE_NET_CHARGE_OFFS_FDIC" hidden="1">"c6735"</definedName>
    <definedName name="IQ_EBITDA_EST_REUT" hidden="1">"c3640"</definedName>
    <definedName name="IQ_EBITDA_HIGH_EST_REUT" hidden="1">"c3642"</definedName>
    <definedName name="IQ_EBITDA_LOW_EST_REUT" hidden="1">"c3643"</definedName>
    <definedName name="IQ_EBITDA_MEDIAN_EST_REUT" hidden="1">"c3641"</definedName>
    <definedName name="IQ_EBITDA_NUM_EST_REUT" hidden="1">"c3644"</definedName>
    <definedName name="IQ_EBITDA_STDDEV_EST_REUT" hidden="1">"c3645"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EST_REUT" hidden="1">"c5453"</definedName>
    <definedName name="IQ_EPS_HIGH_EST_REUT" hidden="1">"c5454"</definedName>
    <definedName name="IQ_EPS_LOW_EST_REUT" hidden="1">"c5455"</definedName>
    <definedName name="IQ_EPS_MEDIAN_EST_REUT" hidden="1">"c5456"</definedName>
    <definedName name="IQ_EPS_NUM_EST_REUT" hidden="1">"c5451"</definedName>
    <definedName name="IQ_EPS_STDDEV_EST_REUT" hidden="1">"c5452"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CURRENCY_REUT" hidden="1">"c5437"</definedName>
    <definedName name="IQ_EST_DATE_REUT" hidden="1">"c5438"</definedName>
    <definedName name="IQ_EST_EPS_GROWTH_1YR_REUT" hidden="1">"c3646"</definedName>
    <definedName name="IQ_EST_EPS_GROWTH_5YR_REUT" hidden="1">"c3633"</definedName>
    <definedName name="IQ_EST_EPS_GROWTH_Q_1YR_REUT" hidden="1">"c5410"</definedName>
    <definedName name="IQ_ESTIMATED_ASSESSABLE_DEPOSITS_FDIC" hidden="1">"c6490"</definedName>
    <definedName name="IQ_ESTIMATED_INSURED_DEPOSITS_FDIC" hidden="1">"c6491"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H" hidden="1">100000</definedName>
    <definedName name="IQ_FHLB_ADVANCES_FDIC" hidden="1">"c6366"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YEAR_FIXED_AND_FLOATING_RATE_FDIC" hidden="1">"c6422"</definedName>
    <definedName name="IQ_FIVE_YEAR_MORTGAGE_PASS_THROUGHS_FDIC" hidden="1">"c6414"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IGH_TARGET_PRICE_REUT" hidden="1">"c5317"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LOANS_FDIC" hidden="1">"c6365"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OW_TARGET_PRICE_REUT" hidden="1">"c5318"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_DATE" hidden="1">"IQ_LTM_DATE"</definedName>
    <definedName name="IQ_LTMMONTH" hidden="1">120000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_REUT" hidden="1">"c5316"</definedName>
    <definedName name="IQ_MERGER_BR" hidden="1">"c715"</definedName>
    <definedName name="IQ_MERGER_RESTRUCTURE_BR" hidden="1">"c721"</definedName>
    <definedName name="IQ_MINORITY_INTEREST_BR" hidden="1">"c729"</definedName>
    <definedName name="IQ_MKTCAP_TOTAL_REV_FWD_REUT" hidden="1">"c4048"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41248.6266435185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BER_DEPOSITS_LESS_THAN_100K_FDIC" hidden="1">"c6495"</definedName>
    <definedName name="IQ_NUMBER_DEPOSITS_MORE_THAN_100K_FDIC" hidden="1">"c6493"</definedName>
    <definedName name="IQ_OBLIGATIONS_OF_STATES_TOTAL_LOANS_FOREIGN_FDIC" hidden="1">"c6447"</definedName>
    <definedName name="IQ_OBLIGATIONS_STATES_FDIC" hidden="1">"c6431"</definedName>
    <definedName name="IQ_OG_TOTAL_OIL_PRODUCTON" hidden="1">"c2059"</definedName>
    <definedName name="IQ_OPER_INC_BR" hidden="1">"c850"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_EXCL_FWD_REUT" hidden="1">"c4049"</definedName>
    <definedName name="IQ_PEG_FWD_REUT" hidden="1">"c4052"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RETURN_ASSETS_FDIC" hidden="1">"c6731"</definedName>
    <definedName name="IQ_PRICE_TARGET_REUT" hidden="1">"c3631"</definedName>
    <definedName name="IQ_PRICEDATETIME" hidden="1">"IQ_PRICEDATETIME"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_STDDEV_EST_REUT" hidden="1">"c3639"</definedName>
    <definedName name="IQ_REVALUATION_GAINS_FDIC" hidden="1">"c6428"</definedName>
    <definedName name="IQ_REVALUATION_LOSSES_FDIC" hidden="1">"c6429"</definedName>
    <definedName name="IQ_REVENUE_EST_REUT" hidden="1">"c3634"</definedName>
    <definedName name="IQ_REVENUE_HIGH_EST_REUT" hidden="1">"c3636"</definedName>
    <definedName name="IQ_REVENUE_LOW_EST_REUT" hidden="1">"c3637"</definedName>
    <definedName name="IQ_REVENUE_MEDIAN_EST_REUT" hidden="1">"c3635"</definedName>
    <definedName name="IQ_REVENUE_NUM_EST_REUT" hidden="1">"c3638"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ARGET_PRICE_NUM_REUT" hidden="1">"c5319"</definedName>
    <definedName name="IQ_TARGET_PRICE_STDDEV_REUT" hidden="1">"c5320"</definedName>
    <definedName name="IQ_TEV_EBITDA_FWD_REUT" hidden="1">"c4050"</definedName>
    <definedName name="IQ_TEV_TOTAL_REV_FWD_REUT" hidden="1">"c4051"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ISS_DEBT_NET" hidden="1">"ISS_DEBT_NET"</definedName>
    <definedName name="ISS_STOCK_NET" hidden="1">"ISS_STOCK_NET"</definedName>
    <definedName name="LAST_EBIT_MARGIN" hidden="1">"LAST_EBIT_MARGIN"</definedName>
    <definedName name="LAST_EBITDA_MARGIN" hidden="1">"LAST_EBITDA_MARGIN"</definedName>
    <definedName name="LAST_GROSS_MARGIN" hidden="1">"LAST_GROSS_MARGIN"</definedName>
    <definedName name="LAST_NET_INC_MARGIN" hidden="1">"LAST_NET_INC_MARGIN"</definedName>
    <definedName name="LASTSALEPRICE" hidden="1">"LASTSALEPRICE"</definedName>
    <definedName name="LATESTK" hidden="1">1000</definedName>
    <definedName name="LATESTKNONPRESS" hidden="1">50</definedName>
    <definedName name="LATESTQ" hidden="1">500</definedName>
    <definedName name="LATESTQNONPRESS" hidden="1">100</definedName>
    <definedName name="LOAN_LOSS" hidden="1">"LOAN_LOSS"</definedName>
    <definedName name="LONG_TERM_DEBT" hidden="1">"LONG_TERM_DEBT"</definedName>
    <definedName name="LONG_TERM_GROWTH" hidden="1">"LONG_TERM_GROWTH"</definedName>
    <definedName name="LONG_TERM_INV" hidden="1">"LONG_TERM_INV"</definedName>
    <definedName name="LOWPRICE" hidden="1">"LOWPRICE"</definedName>
    <definedName name="LTM_DATE" hidden="1">"LTM_DATE"</definedName>
    <definedName name="LTM_REVENUE_OVER_EMPLOYEES" hidden="1">"LTM_REVENUE_OVER_EMPLOYEES"</definedName>
    <definedName name="MARKETCAP" hidden="1">"MARKETCAP"</definedName>
    <definedName name="Mgmt_Fee_1">PE_Fund!#REF!</definedName>
    <definedName name="Mgmt_Fee_2">PE_Fund!#REF!</definedName>
    <definedName name="MINORITY_INTEREST" hidden="1">"MINORITY_INTEREST"</definedName>
    <definedName name="MISC_EARN_ADJ" hidden="1">"MISC_EARN_ADJ"</definedName>
    <definedName name="MLNK5b3fa146f2f440e8aaab101f6f209e0c" hidden="1">#REF!</definedName>
    <definedName name="MLNKd309fcb279d24acaa438eb717f4a6c70" hidden="1">#REF!</definedName>
    <definedName name="MOIC">_xlfn.LAMBDA(_xlpm.Range,IF(SUMPRODUCT(--ISNUMBER(_xlpm.Range))&gt;0,-SUMIF(_xlpm.Range,"&gt;0",_xlpm.Range)/SUMIF(_xlpm.Range,"&lt;=0",_xlpm.Range),"Range must consist of only numbers"))</definedName>
    <definedName name="NET_CHANGE" hidden="1">"NET_CHANGE"</definedName>
    <definedName name="NET_DEBT" hidden="1">"NET_DEBT"</definedName>
    <definedName name="NET_INC" hidden="1">"NET_INC"</definedName>
    <definedName name="NET_INC_10K" hidden="1">"NET_INC_10K"</definedName>
    <definedName name="NET_INC_10Q" hidden="1">"NET_INC_10Q"</definedName>
    <definedName name="NET_INC_10Q1" hidden="1">"NET_INC_10Q1"</definedName>
    <definedName name="NET_INC_BEFORE" hidden="1">"NET_INC_BEFORE"</definedName>
    <definedName name="NET_INC_GROWTH_1" hidden="1">"NET_INC_GROWTH_1"</definedName>
    <definedName name="NET_INC_GROWTH_2" hidden="1">"NET_INC_GROWTH_2"</definedName>
    <definedName name="NET_INC_MARGIN" hidden="1">"NET_INC_MARGIN"</definedName>
    <definedName name="NET_INTEREST_INC" hidden="1">"NET_INTEREST_INC"</definedName>
    <definedName name="NET_INTEREST_INC_AFTER_LL" hidden="1">"NET_INTEREST_INC_AFTER_LL"</definedName>
    <definedName name="NET_LOANS" hidden="1">"NET_LOANS"</definedName>
    <definedName name="NON_CASH" hidden="1">"NON_CASH"</definedName>
    <definedName name="NON_INTEREST_EXP" hidden="1">"NON_INTEREST_EXP"</definedName>
    <definedName name="NON_INTEREST_INC" hidden="1">"NON_INTEREST_INC"</definedName>
    <definedName name="NORMAL_INC_AFTER" hidden="1">"NORMAL_INC_AFTER"</definedName>
    <definedName name="NORMAL_INC_AVAIL" hidden="1">"NORMAL_INC_AVAIL"</definedName>
    <definedName name="NORMAL_INC_BEFORE" hidden="1">"NORMAL_INC_BEFORE"</definedName>
    <definedName name="NOTES_PAY" hidden="1">"NOTES_PAY"</definedName>
    <definedName name="OPENPRICE" hidden="1">"OPENPRICE"</definedName>
    <definedName name="OPER_INC" hidden="1">"OPER_INC"</definedName>
    <definedName name="OTHER_ASSETS" hidden="1">"OTHER_ASSETS"</definedName>
    <definedName name="OTHER_CURRENT_ASSETS" hidden="1">"OTHER_CURRENT_ASSETS"</definedName>
    <definedName name="OTHER_CURRENT_LIAB" hidden="1">"OTHER_CURRENT_LIAB"</definedName>
    <definedName name="OTHER_EARNING" hidden="1">"OTHER_EARNING"</definedName>
    <definedName name="OTHER_EQUITY" hidden="1">"OTHER_EQUITY"</definedName>
    <definedName name="OTHER_INVESTING" hidden="1">"OTHER_INVESTING"</definedName>
    <definedName name="OTHER_LIAB" hidden="1">"OTHER_LIAB"</definedName>
    <definedName name="OTHER_LONG_TERM" hidden="1">"OTHER_LONG_TERM"</definedName>
    <definedName name="OTHER_NET" hidden="1">"OTHER_NET"</definedName>
    <definedName name="OTHER_OPER" hidden="1">"OTHER_OPER"</definedName>
    <definedName name="OTHER_RECEIV" hidden="1">"OTHER_RECEIV"</definedName>
    <definedName name="OTHER_REVENUE" hidden="1">"OTHER_REVENUE"</definedName>
    <definedName name="PAY_ACCRUED" hidden="1">"PAY_ACCRUED"</definedName>
    <definedName name="PERIODDATE" hidden="1">"PERIODDATE"</definedName>
    <definedName name="PREF_DIVID" hidden="1">"PREF_DIVID"</definedName>
    <definedName name="PREF_STOCK" hidden="1">"PREF_STOCK"</definedName>
    <definedName name="PREPAID_EXPEN" hidden="1">"PREPAID_EXPEN"</definedName>
    <definedName name="PRETAX_INC" hidden="1">"PRETAX_INC"</definedName>
    <definedName name="PRETAX_INC_10K" hidden="1">"PRETAX_INC_10K"</definedName>
    <definedName name="PRETAX_INC_10Q" hidden="1">"PRETAX_INC_10Q"</definedName>
    <definedName name="PRETAX_INC_10Q1" hidden="1">"PRETAX_INC_10Q1"</definedName>
    <definedName name="PRICE_OVER_EPS_EST" hidden="1">"PRICE_OVER_EPS_EST"</definedName>
    <definedName name="PRICE_OVER_EPS_EST_1" hidden="1">"PRICE_OVER_EPS_EST_1"</definedName>
    <definedName name="PRICE_OVER_LTM_EPS" hidden="1">"PRICE_OVER_LTM_EPS"</definedName>
    <definedName name="_xlnm.Print_Area" localSheetId="1">PE_Fund!$A$1:$S$39</definedName>
    <definedName name="_xlnm.Print_Area" localSheetId="0">Sales!$A$1:$K$106</definedName>
    <definedName name="PRO_FORMA_BASIC_EPS" hidden="1">"PRO_FORMA_BASIC_EPS"</definedName>
    <definedName name="PRO_FORMA_DILUT_EPS" hidden="1">"PRO_FORMA_DILUT_EPS"</definedName>
    <definedName name="PRO_FORMA_NET_INC" hidden="1">"PRO_FORMA_NET_INC"</definedName>
    <definedName name="PROPERTY_GROSS" hidden="1">"PROPERTY_GROSS"</definedName>
    <definedName name="PROPERTY_NET" hidden="1">"PROPERTY_NET"</definedName>
    <definedName name="QUICK_RATIO" hidden="1">"QUICK_RATIO"</definedName>
    <definedName name="REDEEM_PREF_STOCK" hidden="1">"REDEEM_PREF_STOCK"</definedName>
    <definedName name="RESEARCH_DEV" hidden="1">"RESEARCH_DEV"</definedName>
    <definedName name="RETAINED_EARN" hidden="1">"RETAINED_EARN"</definedName>
    <definedName name="RETURN_ASSETS" hidden="1">"RETURN_ASSETS"</definedName>
    <definedName name="RETURN_EQUITY" hidden="1">"RETURN_EQUITY"</definedName>
    <definedName name="RETURN_INVESTMENT" hidden="1">"RETURN_INVESTMENT"</definedName>
    <definedName name="REVENUE" hidden="1">"REVENUE"</definedName>
    <definedName name="REVENUE_10K" hidden="1">"REVENUE_10K"</definedName>
    <definedName name="REVENUE_10Q" hidden="1">"REVENUE_10Q"</definedName>
    <definedName name="REVENUE_10Q1" hidden="1">"REVENUE_10Q1"</definedName>
    <definedName name="REVENUE_EST" hidden="1">"REVENUE_EST"</definedName>
    <definedName name="REVENUE_EST_1" hidden="1">"REVENUE_EST_1"</definedName>
    <definedName name="REVENUE_GROWTH_1" hidden="1">"REVENUE_GROWTH_1"</definedName>
    <definedName name="REVENUE_GROWTH_2" hidden="1">"REVENUE_GROWTH_2"</definedName>
    <definedName name="SGA" hidden="1">"SGA"</definedName>
    <definedName name="SHARESOUTSTANDING" hidden="1">"SHARESOUTSTANDING"</definedName>
    <definedName name="SHORT_TERM_INVEST" hidden="1">"SHORT_TERM_INVEST"</definedName>
    <definedName name="STATE" hidden="1">"STATE"</definedName>
    <definedName name="STOCK_BASED" hidden="1">"STOCK_BASED"</definedName>
    <definedName name="TOTAL_ASSETS" hidden="1">"TOTAL_ASSETS"</definedName>
    <definedName name="TOTAL_CASH_DIVID" hidden="1">"TOTAL_CASH_DIVID"</definedName>
    <definedName name="TOTAL_CASH_FINAN" hidden="1">"TOTAL_CASH_FINAN"</definedName>
    <definedName name="TOTAL_CASH_INVEST" hidden="1">"TOTAL_CASH_INVEST"</definedName>
    <definedName name="TOTAL_CASH_OPER" hidden="1">"TOTAL_CASH_OPER"</definedName>
    <definedName name="TOTAL_COMMON" hidden="1">"TOTAL_COMMON"</definedName>
    <definedName name="TOTAL_CURRENT_ASSETS" hidden="1">"TOTAL_CURRENT_ASSETS"</definedName>
    <definedName name="TOTAL_CURRENT_LIAB" hidden="1">"TOTAL_CURRENT_LIAB"</definedName>
    <definedName name="TOTAL_DEBT" hidden="1">"TOTAL_DEBT"</definedName>
    <definedName name="TOTAL_DEBT_OVER_EBITDA" hidden="1">"TOTAL_DEBT_OVER_EBITDA"</definedName>
    <definedName name="TOTAL_DEBT_OVER_TOTAL_BV" hidden="1">"TOTAL_DEBT_OVER_TOTAL_BV"</definedName>
    <definedName name="TOTAL_DEBT_OVER_TOTAL_CAP" hidden="1">"TOTAL_DEBT_OVER_TOTAL_CAP"</definedName>
    <definedName name="TOTAL_EQUITY" hidden="1">"TOTAL_EQUITY"</definedName>
    <definedName name="TOTAL_INTEREST_EXP" hidden="1">"TOTAL_INTEREST_EXP"</definedName>
    <definedName name="TOTAL_INVENTORY" hidden="1">"TOTAL_INVENTORY"</definedName>
    <definedName name="TOTAL_LIAB" hidden="1">"TOTAL_LIAB"</definedName>
    <definedName name="TOTAL_LIAB_SHAREHOLD" hidden="1">"TOTAL_LIAB_SHAREHOLD"</definedName>
    <definedName name="TOTAL_LONG_DEBT" hidden="1">"TOTAL_LONG_DEBT"</definedName>
    <definedName name="TOTAL_OPER_EXPEN" hidden="1">"TOTAL_OPER_EXPEN"</definedName>
    <definedName name="TOTAL_RECEIV" hidden="1">"TOTAL_RECEIV"</definedName>
    <definedName name="TOTAL_REVENUE" hidden="1">"TOTAL_REVENUE"</definedName>
    <definedName name="TOTAL_SPECIAL" hidden="1">"TOTAL_SPECIAL"</definedName>
    <definedName name="TRADE_AR" hidden="1">"TRADE_AR"</definedName>
    <definedName name="TREASURY_STOCK" hidden="1">"TREASURY_STOCK"</definedName>
    <definedName name="UNREALIZED_GAIN" hidden="1">"UNREALIZED_GAIN"</definedName>
    <definedName name="UNUSUAL_EXP" hidden="1">"UNUSUAL_EXP"</definedName>
    <definedName name="US_GAAP" hidden="1">"US_GAAP"</definedName>
    <definedName name="VOLUME" hidden="1">"VOLUME"</definedName>
    <definedName name="wrn.2qtrly." hidden="1">{#N/A,#N/A,TRUE,"Balance Sheet";#N/A,#N/A,TRUE,"Income Statement";#N/A,#N/A,TRUE,"Cash Flow";#N/A,#N/A,TRUE,"Port of Inv";#N/A,#N/A,TRUE,"Partners Capital";#N/A,#N/A,TRUE,"Val Sum";#N/A,#N/A,TRUE,"real-unreal";#N/A,#N/A,TRUE,"Pub Mkt Val"}</definedName>
    <definedName name="wrn.Financials." hidden="1">{#N/A,#N/A,TRUE,"Balance Sheet";#N/A,#N/A,TRUE,"Income Statement";#N/A,#N/A,TRUE,"Cash Flow";#N/A,#N/A,TRUE,"Port of Inv";#N/A,#N/A,TRUE,"Partners Capital";#N/A,#N/A,TRUE,"Val Summ";#N/A,#N/A,TRUE,"Inv. Act.";#N/A,#N/A,TRUE,"Securities";#N/A,#N/A,TRUE,"Real.-Unreal.";#N/A,#N/A,TRUE,"Check List"}</definedName>
    <definedName name="wrn.Intérêts._.Mai._.95." hidden="1">{#N/A,#N/A,FALSE,"Intérêts emprunts C.Epargne";#N/A,#N/A,FALSE,"Intérêts emprunts Cie de Suez";#N/A,#N/A,FALSE,"Intérêts emprunts Stés Groupe";#N/A,#N/A,FALSE,"Intérêts prêts Cie de Suez";#N/A,#N/A,FALSE,"Intérêts prêts Stés Groupe";#N/A,#N/A,FALSE,"Intérêts émiss° ISP BT in fine";#N/A,#N/A,FALSE,"Intérêts émiss°ISP BT pcptés";#N/A,#N/A,FALSE,"Intérêts émiss°CPR BT pcptés";#N/A,#N/A,FALSE,"Intérêts souscription TCN";#N/A,#N/A,FALSE,"Intérêts souscript°MTN mandat";#N/A,#N/A,FALSE,"Intérêts souscript°MTN"}</definedName>
    <definedName name="wrn.QUEST." hidden="1">{#N/A,#N/A,FALSE,"Aurepar";#N/A,#N/A,FALSE,"Aurival";#N/A,#N/A,FALSE,"Auxilex";#N/A,#N/A,FALSE,"CFE";#N/A,#N/A,FALSE,"Dynecom";#N/A,#N/A,FALSE,"Fartran";#N/A,#N/A,FALSE,"Finabel";#N/A,#N/A,FALSE,"Finarex";#N/A,#N/A,FALSE,"Imoval";#N/A,#N/A,FALSE,"Lonoma";#N/A,#N/A,FALSE,"Muripar";#N/A,#N/A,FALSE,"Parsival";#N/A,#N/A,FALSE,"Regulind";#N/A,#N/A,FALSE,"Sperans";#N/A,#N/A,FALSE,"SEV";#N/A,#N/A,FALSE,"SEGT";#N/A,#N/A,FALSE,"SEP";#N/A,#N/A,FALSE,"SFE";#N/A,#N/A,FALSE,"Sopranor";#N/A,#N/A,FALSE,"Stralex";#N/A,#N/A,FALSE,"SFSA";#N/A,#N/A,FALSE,"SI";#N/A,#N/A,FALSE,"S Loisirs";#N/A,#N/A,FALSE,"S Services";#N/A,#N/A,FALSE,"Suliroc";#N/A,#N/A,FALSE,"Surec"}</definedName>
    <definedName name="wrn.Suez._.Industrie._.31121995." hidden="1">{#N/A,#N/A,FALSE,"Suez Industrie commentaires 12";#N/A,#N/A,FALSE,"Suez Industrie Bilan comp 1295";#N/A,#N/A,FALSE,"Suez Industrie Actif au 311295";#N/A,#N/A,FALSE,"Suez Industrie Passif 311295";#N/A,#N/A,FALSE,"Suez Industrie Cprés comp 1295";#N/A,#N/A,FALSE,"Suez Industrie résultat 311295";#N/A,#N/A,FALSE,"Suez Indus Fiscale 311295";#N/A,#N/A,FALSE,"Suez Industrie Lg terme 311295";#N/A,#N/A,FALSE,"Ecart Ptf Soc_Fisc 31-12-95";#N/A,#N/A,FALSE,"Suez Industrie OPCVM 311295";#N/A,#N/A,FALSE,"Suez Industrie Provis° passif";#N/A,#N/A,FALSE,"Suez Industrie SCI 311295";#N/A,#N/A,FALSE,"Suez Industrie Hors Bilan 95";#N/A,#N/A,FALSE,"Apport Cie de Suez du 300695"}</definedName>
    <definedName name="XRefCopy1" hidden="1">#REF!</definedName>
    <definedName name="XRefCopyRangeCount" hidden="1">1</definedName>
    <definedName name="YEARHIGH" hidden="1">"YEARHIGH"</definedName>
    <definedName name="YEARLOW" hidden="1">"YEARLOW"</definedName>
  </definedNames>
  <calcPr calcId="191029" calcMode="autoNoTable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3" i="3" l="1"/>
  <c r="O22" i="3"/>
  <c r="O21" i="3"/>
  <c r="O20" i="3"/>
  <c r="O19" i="3"/>
  <c r="O18" i="3"/>
  <c r="O17" i="3"/>
  <c r="O16" i="3"/>
  <c r="O15" i="3"/>
  <c r="O14" i="3"/>
  <c r="O13" i="3"/>
  <c r="N22" i="3"/>
  <c r="N21" i="3"/>
  <c r="N20" i="3"/>
  <c r="N19" i="3"/>
  <c r="N18" i="3"/>
  <c r="N17" i="3"/>
  <c r="N16" i="3"/>
  <c r="N15" i="3"/>
  <c r="N14" i="3"/>
  <c r="M22" i="3"/>
  <c r="M21" i="3"/>
  <c r="M20" i="3"/>
  <c r="M19" i="3"/>
  <c r="M18" i="3"/>
  <c r="M17" i="3"/>
  <c r="M16" i="3"/>
  <c r="M15" i="3"/>
  <c r="M14" i="3"/>
  <c r="M13" i="3"/>
  <c r="R23" i="3" a="1"/>
  <c r="R23" i="3"/>
  <c r="K15" i="3" a="1"/>
  <c r="K15" i="3" s="1"/>
  <c r="K16" i="3" a="1"/>
  <c r="K16" i="3"/>
  <c r="K17" i="3" a="1"/>
  <c r="K17" i="3"/>
  <c r="K18" i="3" a="1"/>
  <c r="K18" i="3"/>
  <c r="K19" i="3" a="1"/>
  <c r="K19" i="3"/>
  <c r="K20" i="3" a="1"/>
  <c r="K20" i="3"/>
  <c r="K21" i="3" a="1"/>
  <c r="K21" i="3"/>
  <c r="K22" i="3" a="1"/>
  <c r="K22" i="3"/>
  <c r="L16" i="3" a="1"/>
  <c r="L16" i="3"/>
  <c r="L17" i="3" a="1"/>
  <c r="L17" i="3" s="1"/>
  <c r="L18" i="3" a="1"/>
  <c r="L18" i="3" s="1"/>
  <c r="L19" i="3" a="1"/>
  <c r="L19" i="3" s="1"/>
  <c r="L20" i="3" a="1"/>
  <c r="L20" i="3" s="1"/>
  <c r="L21" i="3" a="1"/>
  <c r="L21" i="3" s="1"/>
  <c r="L22" i="3" a="1"/>
  <c r="L22" i="3"/>
  <c r="I13" i="3" a="1"/>
  <c r="M26" i="1" a="1"/>
  <c r="M26" i="1" s="1"/>
  <c r="M10" i="1" a="1"/>
  <c r="M10" i="1" s="1"/>
  <c r="Q6" i="1" a="1"/>
  <c r="Q6" i="1" s="1"/>
  <c r="I12" i="3"/>
  <c r="L15" i="3" l="1" a="1"/>
  <c r="L15" i="3" s="1"/>
  <c r="K14" i="3" a="1"/>
  <c r="K14" i="3" s="1"/>
  <c r="L14" i="3" a="1"/>
  <c r="L14" i="3" s="1"/>
  <c r="I13" i="3"/>
  <c r="J105" i="1"/>
  <c r="I105" i="1"/>
  <c r="H105" i="1"/>
  <c r="K13" i="3" l="1" a="1"/>
  <c r="K13" i="3" s="1"/>
  <c r="M23" i="3"/>
  <c r="L13" i="3" a="1"/>
  <c r="L13" i="3" s="1"/>
  <c r="N23" i="3"/>
  <c r="O23" i="3"/>
  <c r="P19" i="3"/>
  <c r="P16" i="3"/>
  <c r="P22" i="3"/>
  <c r="P17" i="3"/>
  <c r="P14" i="3"/>
  <c r="P15" i="3"/>
  <c r="P18" i="3"/>
  <c r="P21" i="3"/>
  <c r="P20" i="3"/>
  <c r="Q19" i="3" l="1"/>
  <c r="R16" i="3"/>
  <c r="R17" i="3"/>
  <c r="R22" i="3"/>
  <c r="Q17" i="3"/>
  <c r="R19" i="3"/>
  <c r="Q22" i="3"/>
  <c r="Q16" i="3"/>
  <c r="P13" i="3"/>
  <c r="P23" i="3" s="1"/>
  <c r="Q23" i="3" s="1"/>
  <c r="Q20" i="3"/>
  <c r="R20" i="3"/>
  <c r="R21" i="3"/>
  <c r="Q21" i="3"/>
  <c r="R18" i="3"/>
  <c r="Q18" i="3"/>
  <c r="R15" i="3"/>
  <c r="Q15" i="3"/>
  <c r="R14" i="3"/>
  <c r="Q14" i="3"/>
  <c r="R13" i="3" l="1"/>
  <c r="Q1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<sst xmlns="http://schemas.openxmlformats.org/spreadsheetml/2006/main" count="614" uniqueCount="290">
  <si>
    <t>First Name</t>
  </si>
  <si>
    <t>Last Name</t>
  </si>
  <si>
    <t>Promo Code</t>
  </si>
  <si>
    <t>Order Date</t>
  </si>
  <si>
    <t>Product Name</t>
  </si>
  <si>
    <t>Total:</t>
  </si>
  <si>
    <t>School/Organization</t>
  </si>
  <si>
    <t>Normal Price</t>
  </si>
  <si>
    <t>California Institute of Science</t>
  </si>
  <si>
    <t>Banting University</t>
  </si>
  <si>
    <t>The Goblin Reservation</t>
  </si>
  <si>
    <t>The Citadel</t>
  </si>
  <si>
    <t>Kaer Morhen</t>
  </si>
  <si>
    <t>Faber University</t>
  </si>
  <si>
    <t>Barnett College</t>
  </si>
  <si>
    <t>Ivy University</t>
  </si>
  <si>
    <t>Mars University</t>
  </si>
  <si>
    <t>The Foundation</t>
  </si>
  <si>
    <t>Red Coast University</t>
  </si>
  <si>
    <t>Durmstrang Institute for Magical Learning</t>
  </si>
  <si>
    <t>Unseen University</t>
  </si>
  <si>
    <t>College of Winterhold</t>
  </si>
  <si>
    <t>CIS2000</t>
  </si>
  <si>
    <t>BU</t>
  </si>
  <si>
    <t>TGR</t>
  </si>
  <si>
    <t>KM</t>
  </si>
  <si>
    <t>IU</t>
  </si>
  <si>
    <t>RCU</t>
  </si>
  <si>
    <t>UU</t>
  </si>
  <si>
    <t>TC2020</t>
  </si>
  <si>
    <t>DIFML</t>
  </si>
  <si>
    <t>FABRU</t>
  </si>
  <si>
    <t>BARNC</t>
  </si>
  <si>
    <t>MARSU</t>
  </si>
  <si>
    <t>TFND</t>
  </si>
  <si>
    <t>Harmon Institute of Technology</t>
  </si>
  <si>
    <t>HIOT</t>
  </si>
  <si>
    <t>COW</t>
  </si>
  <si>
    <t>Discounted Price</t>
  </si>
  <si>
    <t>Commissions Owed</t>
  </si>
  <si>
    <t>Product A</t>
  </si>
  <si>
    <t>Product B</t>
  </si>
  <si>
    <t>Product C</t>
  </si>
  <si>
    <t>Product D</t>
  </si>
  <si>
    <t>Product E</t>
  </si>
  <si>
    <t>Product F</t>
  </si>
  <si>
    <t>Product G</t>
  </si>
  <si>
    <t>Product H</t>
  </si>
  <si>
    <t>Yvone</t>
  </si>
  <si>
    <t>Esparza</t>
  </si>
  <si>
    <t>Jame</t>
  </si>
  <si>
    <t>Oosthuijzen</t>
  </si>
  <si>
    <t>Filiberto</t>
  </si>
  <si>
    <t>Kues</t>
  </si>
  <si>
    <t>Devin</t>
  </si>
  <si>
    <t>Otterspoor</t>
  </si>
  <si>
    <t>Colin</t>
  </si>
  <si>
    <t>Blankenship</t>
  </si>
  <si>
    <t>Adalberto</t>
  </si>
  <si>
    <t>de Blanck</t>
  </si>
  <si>
    <t>Bradly</t>
  </si>
  <si>
    <t>Lowe</t>
  </si>
  <si>
    <t>Lottie</t>
  </si>
  <si>
    <t>van Uden</t>
  </si>
  <si>
    <t>Marco</t>
  </si>
  <si>
    <t>Lambrinou</t>
  </si>
  <si>
    <t>Jonelle</t>
  </si>
  <si>
    <t>Silva</t>
  </si>
  <si>
    <t>Mack</t>
  </si>
  <si>
    <t>Newton</t>
  </si>
  <si>
    <t>Letisha</t>
  </si>
  <si>
    <t>Benaerde</t>
  </si>
  <si>
    <t>Gregg</t>
  </si>
  <si>
    <t>Reyes</t>
  </si>
  <si>
    <t>Sheldon</t>
  </si>
  <si>
    <t>van Malsen</t>
  </si>
  <si>
    <t>Josiah</t>
  </si>
  <si>
    <t>Wiggins</t>
  </si>
  <si>
    <t>Luis</t>
  </si>
  <si>
    <t>Maertens</t>
  </si>
  <si>
    <t>Humberto</t>
  </si>
  <si>
    <t>van Wijck</t>
  </si>
  <si>
    <t>Natacha</t>
  </si>
  <si>
    <t>Tate</t>
  </si>
  <si>
    <t>Errol</t>
  </si>
  <si>
    <t>Brown</t>
  </si>
  <si>
    <t>Anastacia</t>
  </si>
  <si>
    <t>Utrecht</t>
  </si>
  <si>
    <t>Jaime</t>
  </si>
  <si>
    <t>Alston</t>
  </si>
  <si>
    <t>Tiara</t>
  </si>
  <si>
    <t>Stam</t>
  </si>
  <si>
    <t>Virgilio</t>
  </si>
  <si>
    <t>Young</t>
  </si>
  <si>
    <t>Lashunda</t>
  </si>
  <si>
    <t>Serrano</t>
  </si>
  <si>
    <t>Renate</t>
  </si>
  <si>
    <t>Abresch</t>
  </si>
  <si>
    <t>Mitchel</t>
  </si>
  <si>
    <t>Morgan</t>
  </si>
  <si>
    <t>Raquel</t>
  </si>
  <si>
    <t>Edyth</t>
  </si>
  <si>
    <t>Henckes</t>
  </si>
  <si>
    <t>Marylyn</t>
  </si>
  <si>
    <t>Kotting</t>
  </si>
  <si>
    <t>Blake</t>
  </si>
  <si>
    <t>Dawson</t>
  </si>
  <si>
    <t>Yvonne</t>
  </si>
  <si>
    <t>Mcfadden</t>
  </si>
  <si>
    <t>Rosena</t>
  </si>
  <si>
    <t>Lammers</t>
  </si>
  <si>
    <t>Clair</t>
  </si>
  <si>
    <t>Hewitt</t>
  </si>
  <si>
    <t>Norman</t>
  </si>
  <si>
    <t>Cleijn</t>
  </si>
  <si>
    <t>Arron</t>
  </si>
  <si>
    <t>Duijn</t>
  </si>
  <si>
    <t>Aleida</t>
  </si>
  <si>
    <t>Vermeulen</t>
  </si>
  <si>
    <t>Cornelissen</t>
  </si>
  <si>
    <t>Otto</t>
  </si>
  <si>
    <t>Swanson</t>
  </si>
  <si>
    <t>Eliz</t>
  </si>
  <si>
    <t>Nap</t>
  </si>
  <si>
    <t>Mohamed</t>
  </si>
  <si>
    <t>van Gorcum</t>
  </si>
  <si>
    <t>Rey</t>
  </si>
  <si>
    <t>Garcia</t>
  </si>
  <si>
    <t>Carlos</t>
  </si>
  <si>
    <t>Rodriquez</t>
  </si>
  <si>
    <t>Carman</t>
  </si>
  <si>
    <t>Amons</t>
  </si>
  <si>
    <t>Marline</t>
  </si>
  <si>
    <t>Benskoop</t>
  </si>
  <si>
    <t>Florrie</t>
  </si>
  <si>
    <t>Blair</t>
  </si>
  <si>
    <t>Celinda</t>
  </si>
  <si>
    <t>van Rossem</t>
  </si>
  <si>
    <t>Alaina</t>
  </si>
  <si>
    <t>Jurriaens</t>
  </si>
  <si>
    <t>Zelda</t>
  </si>
  <si>
    <t>Kat</t>
  </si>
  <si>
    <t>Elwood</t>
  </si>
  <si>
    <t>Rijnberk</t>
  </si>
  <si>
    <t>Darwin</t>
  </si>
  <si>
    <t>Calderon</t>
  </si>
  <si>
    <t>Franklin</t>
  </si>
  <si>
    <t>Greer</t>
  </si>
  <si>
    <t>Sandee</t>
  </si>
  <si>
    <t>Campbell</t>
  </si>
  <si>
    <t>Wayne</t>
  </si>
  <si>
    <t>Decker</t>
  </si>
  <si>
    <t>Jacki</t>
  </si>
  <si>
    <t>Ouwelandt</t>
  </si>
  <si>
    <t>Lina</t>
  </si>
  <si>
    <t>Grandia</t>
  </si>
  <si>
    <t>Geoffrey</t>
  </si>
  <si>
    <t>Bauer</t>
  </si>
  <si>
    <t>Nichole</t>
  </si>
  <si>
    <t>Rietveld</t>
  </si>
  <si>
    <t>Jolynn</t>
  </si>
  <si>
    <t>Paal</t>
  </si>
  <si>
    <t>Anastasia</t>
  </si>
  <si>
    <t>Farmer</t>
  </si>
  <si>
    <t>Carroll</t>
  </si>
  <si>
    <t>Brugman</t>
  </si>
  <si>
    <t>Theda</t>
  </si>
  <si>
    <t>Velez</t>
  </si>
  <si>
    <t>Lorriane</t>
  </si>
  <si>
    <t>Dale</t>
  </si>
  <si>
    <t>Francine</t>
  </si>
  <si>
    <t>Hijbertsz</t>
  </si>
  <si>
    <t>Pat</t>
  </si>
  <si>
    <t>van Rijnberck</t>
  </si>
  <si>
    <t>Nickolas</t>
  </si>
  <si>
    <t>Schermerts</t>
  </si>
  <si>
    <t>Porter</t>
  </si>
  <si>
    <t>Mentz</t>
  </si>
  <si>
    <t>Breann</t>
  </si>
  <si>
    <t>Rowe</t>
  </si>
  <si>
    <t>Winona</t>
  </si>
  <si>
    <t>Barlow</t>
  </si>
  <si>
    <t>Joaquin</t>
  </si>
  <si>
    <t>van Harn</t>
  </si>
  <si>
    <t>Raphael</t>
  </si>
  <si>
    <t>Orozco</t>
  </si>
  <si>
    <t>Dean</t>
  </si>
  <si>
    <t>Valenzuela</t>
  </si>
  <si>
    <t>Henry</t>
  </si>
  <si>
    <t>Pate</t>
  </si>
  <si>
    <t>Marion</t>
  </si>
  <si>
    <t>Stewart</t>
  </si>
  <si>
    <t>Elisa</t>
  </si>
  <si>
    <t>Morin</t>
  </si>
  <si>
    <t>Everett</t>
  </si>
  <si>
    <t>Mcmahon</t>
  </si>
  <si>
    <t>Johnnie</t>
  </si>
  <si>
    <t>Lynn</t>
  </si>
  <si>
    <t>Georgine</t>
  </si>
  <si>
    <t>Huig</t>
  </si>
  <si>
    <t>Librada</t>
  </si>
  <si>
    <t>Lorgion</t>
  </si>
  <si>
    <t>Aleisha</t>
  </si>
  <si>
    <t>Jansdr</t>
  </si>
  <si>
    <t>Jeannetta</t>
  </si>
  <si>
    <t>Rivera</t>
  </si>
  <si>
    <t>Farrah</t>
  </si>
  <si>
    <t>Levine</t>
  </si>
  <si>
    <t>Hoyt</t>
  </si>
  <si>
    <t>Emerson</t>
  </si>
  <si>
    <t>Lang</t>
  </si>
  <si>
    <t>Haak</t>
  </si>
  <si>
    <t>Lou</t>
  </si>
  <si>
    <t>Herrera</t>
  </si>
  <si>
    <t>Waldo</t>
  </si>
  <si>
    <t>Arroyo</t>
  </si>
  <si>
    <t>Garfield</t>
  </si>
  <si>
    <t>Wijnslagers</t>
  </si>
  <si>
    <t>Brice</t>
  </si>
  <si>
    <t>van Haarlem</t>
  </si>
  <si>
    <t>Kimberly</t>
  </si>
  <si>
    <t>Benton</t>
  </si>
  <si>
    <t>Lloyd</t>
  </si>
  <si>
    <t>Joyner</t>
  </si>
  <si>
    <t>Edgar</t>
  </si>
  <si>
    <t>Daugherty</t>
  </si>
  <si>
    <t>Danyell</t>
  </si>
  <si>
    <t>Konijn</t>
  </si>
  <si>
    <t>Terica</t>
  </si>
  <si>
    <t>Gavulik</t>
  </si>
  <si>
    <t>Sofia</t>
  </si>
  <si>
    <t>Estes</t>
  </si>
  <si>
    <t>Anglea</t>
  </si>
  <si>
    <t>Komen</t>
  </si>
  <si>
    <t>Allan</t>
  </si>
  <si>
    <t>Goudriaan</t>
  </si>
  <si>
    <t>Deandra</t>
  </si>
  <si>
    <t>Nooteboom</t>
  </si>
  <si>
    <t>Paris</t>
  </si>
  <si>
    <t>van der Wijksen</t>
  </si>
  <si>
    <t>Rikki</t>
  </si>
  <si>
    <t>van Gessel</t>
  </si>
  <si>
    <t>Rebbeca</t>
  </si>
  <si>
    <t>Little</t>
  </si>
  <si>
    <t>School/Organization Name:</t>
  </si>
  <si>
    <t>Product Name:</t>
  </si>
  <si>
    <t>Fund Assumptions, Economics, and Cash Flows</t>
  </si>
  <si>
    <t>($ in Millions USD)</t>
  </si>
  <si>
    <t>Fund Assumptions and Economics:</t>
  </si>
  <si>
    <t>Investment:</t>
  </si>
  <si>
    <t>$ M</t>
  </si>
  <si>
    <t>Fund Name:</t>
  </si>
  <si>
    <t>Name</t>
  </si>
  <si>
    <t>Kleya Fund IV</t>
  </si>
  <si>
    <t>Management Fee:</t>
  </si>
  <si>
    <t>Fund Inception:</t>
  </si>
  <si>
    <t>Date</t>
  </si>
  <si>
    <t>Fund Size:</t>
  </si>
  <si>
    <t>Realizations:</t>
  </si>
  <si>
    <t>Unrealized:</t>
  </si>
  <si>
    <t>Carried Interest:</t>
  </si>
  <si>
    <t>Company</t>
  </si>
  <si>
    <t>Items</t>
  </si>
  <si>
    <t>Amount</t>
  </si>
  <si>
    <t>CyberSentinel AI</t>
  </si>
  <si>
    <t>CloudVantage</t>
  </si>
  <si>
    <t>TaxFlowPro</t>
  </si>
  <si>
    <t>MediSync Cloud</t>
  </si>
  <si>
    <t>LegalEase AI</t>
  </si>
  <si>
    <t>SalesPulse CRM</t>
  </si>
  <si>
    <t>LogiTrack Solutions</t>
  </si>
  <si>
    <t>Edusmart Academy</t>
  </si>
  <si>
    <t>Retail360 Insights</t>
  </si>
  <si>
    <t>HRSyncPro</t>
  </si>
  <si>
    <t>N/A</t>
  </si>
  <si>
    <t>Fund Evaluation Date:</t>
  </si>
  <si>
    <t>Date of</t>
  </si>
  <si>
    <t>Invested</t>
  </si>
  <si>
    <t>Realized</t>
  </si>
  <si>
    <t>Unrealized</t>
  </si>
  <si>
    <t>Total</t>
  </si>
  <si>
    <t>Gross</t>
  </si>
  <si>
    <t>Exit:</t>
  </si>
  <si>
    <t>Capital:</t>
  </si>
  <si>
    <t>Value</t>
  </si>
  <si>
    <t>MOIC</t>
  </si>
  <si>
    <t>IRR</t>
  </si>
  <si>
    <t>Portfolio Company Summary:</t>
  </si>
  <si>
    <t>Customer Order Data - FILTER Examples</t>
  </si>
  <si>
    <t>($ in USD as Stated)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</si>
</sst>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"/>
    <numFmt numFmtId="165" formatCode="m/d/yyyy;@"/>
    <numFmt numFmtId="166" formatCode="_(* #,##0.0_);_(* \(#,##0.0\);_(* &quot;-&quot;?_);_(@_)"/>
    <numFmt numFmtId="167" formatCode="_(* #,##0.0_);_(* \(#,##0.0\);_(* &quot;-&quot;_);_(@_)"/>
    <numFmt numFmtId="168" formatCode="0.0\ \x;[Red]\ \(0.0\ \x\)"/>
    <numFmt numFmtId="169" formatCode="0.00\x;[Red]\ \(0.00\x\)"/>
    <numFmt numFmtId="170" formatCode="_(0.0%_);\(0.0%\);_(* &quot;-&quot;_);_(@_)_%"/>
    <numFmt numFmtId="171" formatCode="_(0.0%_);\(0.0%\);_(* &quot;-&quot;?_);_(@_)_%"/>
  </numFmts>
  <fonts count="39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sz val="12"/>
      <color rgb="FF0000FF"/>
      <name val="Calibri"/>
      <family val="2"/>
      <scheme val="minor"/>
    </font>
    <font>
      <b/>
      <sz val="12"/>
      <color theme="1"/>
      <name val="Calibri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u/>
      <sz val="12"/>
      <color indexed="9"/>
      <name val="Calibri"/>
      <family val="2"/>
      <scheme val="minor"/>
    </font>
    <font>
      <b/>
      <i/>
      <sz val="12"/>
      <color indexed="9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D9D9D9"/>
        <bgColor rgb="FF000000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8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</cellStyleXfs>
  <cellXfs count="73">
    <xf numFmtId="0" fontId="0" fillId="0" borderId="0" xfId="0"/>
    <xf numFmtId="0" fontId="23" fillId="33" borderId="11" xfId="0" applyFont="1" applyFill="1" applyBorder="1" applyAlignment="1">
      <alignment horizontal="center"/>
    </xf>
    <xf numFmtId="0" fontId="24" fillId="0" borderId="0" xfId="0" applyFont="1"/>
    <xf numFmtId="9" fontId="24" fillId="0" borderId="0" xfId="0" applyNumberFormat="1" applyFont="1"/>
    <xf numFmtId="164" fontId="24" fillId="0" borderId="0" xfId="0" applyNumberFormat="1" applyFont="1"/>
    <xf numFmtId="44" fontId="24" fillId="0" borderId="0" xfId="0" applyNumberFormat="1" applyFont="1"/>
    <xf numFmtId="43" fontId="24" fillId="0" borderId="0" xfId="0" applyNumberFormat="1" applyFont="1"/>
    <xf numFmtId="0" fontId="26" fillId="0" borderId="10" xfId="0" applyFont="1" applyBorder="1"/>
    <xf numFmtId="0" fontId="24" fillId="0" borderId="10" xfId="0" applyFont="1" applyBorder="1"/>
    <xf numFmtId="44" fontId="26" fillId="0" borderId="10" xfId="0" applyNumberFormat="1" applyFont="1" applyBorder="1"/>
    <xf numFmtId="0" fontId="29" fillId="0" borderId="0" xfId="0" applyFont="1"/>
    <xf numFmtId="164" fontId="24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quotePrefix="1" applyFont="1"/>
    <xf numFmtId="9" fontId="3" fillId="0" borderId="0" xfId="0" applyNumberFormat="1" applyFont="1"/>
    <xf numFmtId="164" fontId="3" fillId="0" borderId="0" xfId="0" applyNumberFormat="1" applyFont="1"/>
    <xf numFmtId="44" fontId="3" fillId="0" borderId="0" xfId="0" applyNumberFormat="1" applyFont="1"/>
    <xf numFmtId="43" fontId="3" fillId="0" borderId="0" xfId="0" applyNumberFormat="1" applyFont="1"/>
    <xf numFmtId="0" fontId="29" fillId="0" borderId="0" xfId="0" quotePrefix="1" applyFont="1"/>
    <xf numFmtId="0" fontId="29" fillId="0" borderId="0" xfId="0" applyFont="1" applyAlignment="1">
      <alignment horizontal="center"/>
    </xf>
    <xf numFmtId="0" fontId="30" fillId="0" borderId="0" xfId="0" applyFont="1"/>
    <xf numFmtId="9" fontId="27" fillId="0" borderId="0" xfId="0" applyNumberFormat="1" applyFont="1"/>
    <xf numFmtId="164" fontId="3" fillId="0" borderId="0" xfId="0" quotePrefix="1" applyNumberFormat="1" applyFont="1"/>
    <xf numFmtId="1" fontId="3" fillId="0" borderId="0" xfId="0" applyNumberFormat="1" applyFont="1"/>
    <xf numFmtId="1" fontId="2" fillId="0" borderId="0" xfId="0" applyNumberFormat="1" applyFont="1"/>
    <xf numFmtId="0" fontId="31" fillId="0" borderId="0" xfId="45" applyFont="1"/>
    <xf numFmtId="0" fontId="29" fillId="0" borderId="0" xfId="45" applyFont="1"/>
    <xf numFmtId="0" fontId="32" fillId="35" borderId="11" xfId="45" applyFont="1" applyFill="1" applyBorder="1" applyAlignment="1">
      <alignment horizontal="left"/>
    </xf>
    <xf numFmtId="0" fontId="33" fillId="35" borderId="11" xfId="45" applyFont="1" applyFill="1" applyBorder="1" applyAlignment="1">
      <alignment horizontal="left"/>
    </xf>
    <xf numFmtId="0" fontId="34" fillId="35" borderId="11" xfId="45" applyFont="1" applyFill="1" applyBorder="1" applyAlignment="1">
      <alignment horizontal="center"/>
    </xf>
    <xf numFmtId="0" fontId="33" fillId="0" borderId="0" xfId="45" applyFont="1" applyAlignment="1">
      <alignment horizontal="left"/>
    </xf>
    <xf numFmtId="0" fontId="29" fillId="0" borderId="0" xfId="45" applyFont="1" applyAlignment="1">
      <alignment horizontal="left" indent="1"/>
    </xf>
    <xf numFmtId="0" fontId="35" fillId="0" borderId="0" xfId="45" applyFont="1" applyAlignment="1">
      <alignment horizontal="center"/>
    </xf>
    <xf numFmtId="0" fontId="25" fillId="36" borderId="8" xfId="46" applyFont="1" applyFill="1" applyAlignment="1">
      <alignment horizontal="centerContinuous"/>
    </xf>
    <xf numFmtId="0" fontId="29" fillId="0" borderId="12" xfId="45" applyFont="1" applyBorder="1" applyAlignment="1">
      <alignment horizontal="left" indent="1"/>
    </xf>
    <xf numFmtId="166" fontId="27" fillId="0" borderId="12" xfId="45" applyNumberFormat="1" applyFont="1" applyBorder="1" applyAlignment="1">
      <alignment horizontal="right"/>
    </xf>
    <xf numFmtId="164" fontId="25" fillId="36" borderId="8" xfId="46" applyNumberFormat="1" applyFont="1" applyFill="1" applyAlignment="1">
      <alignment horizontal="center"/>
    </xf>
    <xf numFmtId="0" fontId="28" fillId="0" borderId="0" xfId="45" applyFont="1"/>
    <xf numFmtId="167" fontId="25" fillId="36" borderId="8" xfId="46" applyNumberFormat="1" applyFont="1" applyFill="1"/>
    <xf numFmtId="166" fontId="27" fillId="0" borderId="0" xfId="45" applyNumberFormat="1" applyFont="1" applyAlignment="1">
      <alignment horizontal="right"/>
    </xf>
    <xf numFmtId="0" fontId="28" fillId="37" borderId="12" xfId="45" applyFont="1" applyFill="1" applyBorder="1" applyAlignment="1">
      <alignment horizontal="center"/>
    </xf>
    <xf numFmtId="0" fontId="25" fillId="0" borderId="0" xfId="45" applyFont="1"/>
    <xf numFmtId="164" fontId="25" fillId="0" borderId="0" xfId="45" applyNumberFormat="1" applyFont="1" applyAlignment="1">
      <alignment horizontal="center"/>
    </xf>
    <xf numFmtId="0" fontId="29" fillId="0" borderId="0" xfId="45" applyFont="1" applyAlignment="1">
      <alignment horizontal="center"/>
    </xf>
    <xf numFmtId="166" fontId="25" fillId="0" borderId="0" xfId="45" applyNumberFormat="1" applyFont="1" applyAlignment="1">
      <alignment horizontal="right"/>
    </xf>
    <xf numFmtId="166" fontId="29" fillId="0" borderId="0" xfId="45" applyNumberFormat="1" applyFont="1"/>
    <xf numFmtId="166" fontId="29" fillId="0" borderId="0" xfId="45" applyNumberFormat="1" applyFont="1" applyAlignment="1">
      <alignment horizontal="right"/>
    </xf>
    <xf numFmtId="165" fontId="29" fillId="0" borderId="0" xfId="45" applyNumberFormat="1" applyFont="1" applyAlignment="1">
      <alignment horizontal="right"/>
    </xf>
    <xf numFmtId="169" fontId="25" fillId="0" borderId="0" xfId="45" applyNumberFormat="1" applyFont="1" applyAlignment="1">
      <alignment horizontal="right"/>
    </xf>
    <xf numFmtId="1" fontId="25" fillId="0" borderId="0" xfId="45" applyNumberFormat="1" applyFont="1" applyAlignment="1">
      <alignment horizontal="center"/>
    </xf>
    <xf numFmtId="14" fontId="25" fillId="0" borderId="0" xfId="45" applyNumberFormat="1" applyFont="1" applyAlignment="1">
      <alignment horizontal="center"/>
    </xf>
    <xf numFmtId="167" fontId="38" fillId="0" borderId="0" xfId="46" applyNumberFormat="1" applyFont="1" applyFill="1" applyBorder="1"/>
    <xf numFmtId="167" fontId="38" fillId="0" borderId="0" xfId="46" applyNumberFormat="1" applyFont="1" applyFill="1" applyBorder="1" applyAlignment="1">
      <alignment horizontal="center"/>
    </xf>
    <xf numFmtId="0" fontId="36" fillId="34" borderId="0" xfId="45" applyFont="1" applyFill="1" applyAlignment="1">
      <alignment horizontal="center"/>
    </xf>
    <xf numFmtId="0" fontId="28" fillId="34" borderId="11" xfId="45" applyFont="1" applyFill="1" applyBorder="1" applyAlignment="1">
      <alignment horizontal="left"/>
    </xf>
    <xf numFmtId="0" fontId="36" fillId="34" borderId="11" xfId="45" applyFont="1" applyFill="1" applyBorder="1" applyAlignment="1">
      <alignment horizontal="center"/>
    </xf>
    <xf numFmtId="0" fontId="36" fillId="34" borderId="12" xfId="45" applyFont="1" applyFill="1" applyBorder="1" applyAlignment="1">
      <alignment horizontal="center"/>
    </xf>
    <xf numFmtId="164" fontId="27" fillId="0" borderId="0" xfId="46" applyNumberFormat="1" applyFont="1" applyFill="1" applyBorder="1" applyAlignment="1">
      <alignment horizontal="center"/>
    </xf>
    <xf numFmtId="167" fontId="27" fillId="0" borderId="0" xfId="46" applyNumberFormat="1" applyFont="1" applyFill="1" applyBorder="1"/>
    <xf numFmtId="166" fontId="38" fillId="0" borderId="0" xfId="45" applyNumberFormat="1" applyFont="1"/>
    <xf numFmtId="170" fontId="38" fillId="0" borderId="0" xfId="45" applyNumberFormat="1" applyFont="1" applyAlignment="1">
      <alignment horizontal="right"/>
    </xf>
    <xf numFmtId="0" fontId="29" fillId="0" borderId="12" xfId="45" applyFont="1" applyBorder="1"/>
    <xf numFmtId="164" fontId="27" fillId="0" borderId="12" xfId="46" applyNumberFormat="1" applyFont="1" applyFill="1" applyBorder="1" applyAlignment="1">
      <alignment horizontal="center"/>
    </xf>
    <xf numFmtId="167" fontId="27" fillId="0" borderId="12" xfId="46" applyNumberFormat="1" applyFont="1" applyFill="1" applyBorder="1"/>
    <xf numFmtId="166" fontId="38" fillId="0" borderId="12" xfId="45" applyNumberFormat="1" applyFont="1" applyBorder="1"/>
    <xf numFmtId="170" fontId="38" fillId="0" borderId="12" xfId="45" applyNumberFormat="1" applyFont="1" applyBorder="1" applyAlignment="1">
      <alignment horizontal="right"/>
    </xf>
    <xf numFmtId="167" fontId="37" fillId="0" borderId="0" xfId="45" applyNumberFormat="1" applyFont="1"/>
    <xf numFmtId="166" fontId="37" fillId="0" borderId="0" xfId="45" applyNumberFormat="1" applyFont="1" applyAlignment="1">
      <alignment horizontal="right"/>
    </xf>
    <xf numFmtId="171" fontId="36" fillId="0" borderId="0" xfId="45" applyNumberFormat="1" applyFont="1"/>
    <xf numFmtId="168" fontId="38" fillId="0" borderId="0" xfId="45" applyNumberFormat="1" applyFont="1" applyAlignment="1">
      <alignment horizontal="right"/>
    </xf>
    <xf numFmtId="168" fontId="38" fillId="0" borderId="12" xfId="45" applyNumberFormat="1" applyFont="1" applyBorder="1" applyAlignment="1">
      <alignment horizontal="right"/>
    </xf>
    <xf numFmtId="168" fontId="37" fillId="0" borderId="0" xfId="45" applyNumberFormat="1" applyFont="1" applyAlignment="1">
      <alignment horizontal="right"/>
    </xf>
    <xf numFmtId="0" fontId="2" fillId="0" borderId="0" xfId="0" applyFont="1"/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 2" xfId="42" xr:uid="{00000000-0005-0000-0000-00001B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" xfId="44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8000000}"/>
    <cellStyle name="Normal 3" xfId="45" xr:uid="{F8BE6902-B720-4A66-BE62-7CEC4963BFD7}"/>
    <cellStyle name="Normal 5 2" xfId="47" xr:uid="{8695EBC1-27DC-4DF0-BEE5-0C52A6C4EEFB}"/>
    <cellStyle name="Note" xfId="15" builtinId="10" customBuiltin="1"/>
    <cellStyle name="Note 2" xfId="46" xr:uid="{44085381-1BD7-4244-A371-BB943166726E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BM\ASS\MISAJOUR\INVT81\OMC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ND"/>
      <sheetName val="Notionnel"/>
      <sheetName val="BUND (2)"/>
      <sheetName val="OMCL"/>
      <sheetName val="Durée de vie"/>
      <sheetName val="Sheet1"/>
      <sheetName val="F2i"/>
      <sheetName val="Quarterly"/>
      <sheetName val="Main A"/>
      <sheetName val="VIP I B"/>
      <sheetName val="VIP I BSF(old)"/>
      <sheetName val="Main B"/>
      <sheetName val="VIP I B SF "/>
      <sheetName val="Main C"/>
      <sheetName val="VIP Co-Inv"/>
      <sheetName val="BUND_(2)"/>
      <sheetName val="Durée_de_vie"/>
      <sheetName val="Feuil1"/>
    </sheetNames>
    <sheetDataSet>
      <sheetData sheetId="0">
        <row r="3">
          <cell r="K3" t="str">
            <v>Ratio 5Y/Bobl :</v>
          </cell>
        </row>
        <row r="27">
          <cell r="E27">
            <v>0.06</v>
          </cell>
          <cell r="F27">
            <v>0</v>
          </cell>
          <cell r="G27">
            <v>4.6849999999999996</v>
          </cell>
          <cell r="I27">
            <v>99.987517332014349</v>
          </cell>
          <cell r="J27">
            <v>113941.36018869208</v>
          </cell>
          <cell r="K27">
            <v>109256.36018869208</v>
          </cell>
          <cell r="M27" t="e">
            <v>#NUM!</v>
          </cell>
          <cell r="N27" t="e">
            <v>#NUM!</v>
          </cell>
          <cell r="P27">
            <v>-0.89629008076709704</v>
          </cell>
        </row>
      </sheetData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7">
          <cell r="E27"/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B1:AB105"/>
  <sheetViews>
    <sheetView showGridLines="0" tabSelected="1" zoomScaleNormal="100" workbookViewId="0">
      <selection activeCell="B2" sqref="B2"/>
    </sheetView>
  </sheetViews>
  <sheetFormatPr defaultRowHeight="15.9" x14ac:dyDescent="0.45"/>
  <cols>
    <col min="1" max="1" width="2.69140625" style="2" customWidth="1"/>
    <col min="2" max="2" width="13.53515625" style="2" bestFit="1" customWidth="1"/>
    <col min="3" max="3" width="15.69140625" style="2" customWidth="1"/>
    <col min="4" max="4" width="38.3828125" style="2" bestFit="1" customWidth="1"/>
    <col min="5" max="5" width="11.84375" style="2" bestFit="1" customWidth="1"/>
    <col min="6" max="6" width="13.07421875" style="2" bestFit="1" customWidth="1"/>
    <col min="7" max="7" width="13.69140625" style="2" bestFit="1" customWidth="1"/>
    <col min="8" max="8" width="14.4609375" style="2" bestFit="1" customWidth="1"/>
    <col min="9" max="9" width="16.07421875" style="2" bestFit="1" customWidth="1"/>
    <col min="10" max="10" width="18.765625" style="2" bestFit="1" customWidth="1"/>
    <col min="11" max="12" width="2.69140625" style="2" customWidth="1"/>
    <col min="13" max="16" width="14" style="2" customWidth="1"/>
    <col min="17" max="18" width="16.07421875" style="2" customWidth="1"/>
    <col min="19" max="19" width="19.3828125" style="2" bestFit="1" customWidth="1"/>
    <col min="20" max="24" width="16.07421875" style="2" customWidth="1"/>
    <col min="25" max="25" width="18.765625" style="2" bestFit="1" customWidth="1"/>
    <col min="26" max="16384" width="9.23046875" style="2"/>
  </cols>
  <sheetData>
    <row r="1" spans="2:28" x14ac:dyDescent="0.45">
      <c r="M1" s="4"/>
    </row>
    <row r="2" spans="2:28" ht="18.45" x14ac:dyDescent="0.5">
      <c r="B2" s="25" t="s">
        <v>288</v>
      </c>
      <c r="M2" s="4"/>
    </row>
    <row r="3" spans="2:28" x14ac:dyDescent="0.45">
      <c r="B3" s="26" t="s">
        <v>289</v>
      </c>
      <c r="M3" s="4"/>
    </row>
    <row r="4" spans="2:28" x14ac:dyDescent="0.45">
      <c r="M4" s="4"/>
    </row>
    <row r="5" spans="2:28" x14ac:dyDescent="0.45">
      <c r="B5" s="1" t="s">
        <v>0</v>
      </c>
      <c r="C5" s="1" t="s">
        <v>1</v>
      </c>
      <c r="D5" s="1" t="s">
        <v>6</v>
      </c>
      <c r="E5" s="1" t="s">
        <v>2</v>
      </c>
      <c r="F5" s="1" t="s">
        <v>3</v>
      </c>
      <c r="G5" s="1" t="s">
        <v>4</v>
      </c>
      <c r="H5" s="1" t="s">
        <v>7</v>
      </c>
      <c r="I5" s="1" t="s">
        <v>38</v>
      </c>
      <c r="J5" s="1" t="s">
        <v>39</v>
      </c>
      <c r="L5" s="10"/>
      <c r="M5" s="10"/>
      <c r="N5" s="10"/>
      <c r="O5" s="10"/>
      <c r="P5" s="10"/>
      <c r="Q5" s="1" t="s">
        <v>0</v>
      </c>
      <c r="R5" s="1" t="s">
        <v>1</v>
      </c>
      <c r="S5" s="1" t="s">
        <v>6</v>
      </c>
      <c r="T5" s="1" t="s">
        <v>2</v>
      </c>
      <c r="U5" s="1" t="s">
        <v>3</v>
      </c>
      <c r="V5" s="1" t="s">
        <v>4</v>
      </c>
      <c r="W5" s="1" t="s">
        <v>7</v>
      </c>
      <c r="X5" s="1" t="s">
        <v>38</v>
      </c>
      <c r="Y5" s="1" t="s">
        <v>39</v>
      </c>
      <c r="Z5" s="12"/>
      <c r="AA5" s="12"/>
      <c r="AB5" s="12"/>
    </row>
    <row r="6" spans="2:28" x14ac:dyDescent="0.45">
      <c r="B6" s="2" t="s">
        <v>48</v>
      </c>
      <c r="C6" s="2" t="s">
        <v>49</v>
      </c>
      <c r="D6" s="2" t="s">
        <v>16</v>
      </c>
      <c r="E6" s="2" t="s">
        <v>33</v>
      </c>
      <c r="F6" s="4">
        <v>47028</v>
      </c>
      <c r="G6" s="2" t="s">
        <v>46</v>
      </c>
      <c r="H6" s="5">
        <v>1250</v>
      </c>
      <c r="I6" s="5">
        <v>937.5</v>
      </c>
      <c r="J6" s="5">
        <v>187.5</v>
      </c>
      <c r="K6" s="3"/>
      <c r="L6" s="14"/>
      <c r="M6" s="24" t="s">
        <v>244</v>
      </c>
      <c r="N6" s="12"/>
      <c r="O6" s="12" t="s">
        <v>16</v>
      </c>
      <c r="P6" s="12"/>
      <c r="Q6" s="2" t="str" cm="1">
        <f t="array" ref="Q6:Y7">_xlfn._xlws.FILTER(B6:J104,(D6:D104=O6)*(G6:G104=O8),"N/A")</f>
        <v>Yvone</v>
      </c>
      <c r="R6" s="2" t="str">
        <v>Esparza</v>
      </c>
      <c r="S6" s="2" t="str">
        <v>Mars University</v>
      </c>
      <c r="T6" s="2" t="str">
        <v>MARSU</v>
      </c>
      <c r="U6" s="4">
        <v>47028</v>
      </c>
      <c r="V6" s="2" t="str">
        <v>Product G</v>
      </c>
      <c r="W6" s="5">
        <v>1250</v>
      </c>
      <c r="X6" s="5">
        <v>937.5</v>
      </c>
      <c r="Y6" s="5">
        <v>187.5</v>
      </c>
      <c r="Z6" s="12"/>
      <c r="AA6" s="12"/>
      <c r="AB6" s="12"/>
    </row>
    <row r="7" spans="2:28" x14ac:dyDescent="0.45">
      <c r="B7" s="2" t="s">
        <v>206</v>
      </c>
      <c r="C7" s="2" t="s">
        <v>207</v>
      </c>
      <c r="D7" s="2" t="s">
        <v>35</v>
      </c>
      <c r="E7" s="2" t="s">
        <v>36</v>
      </c>
      <c r="F7" s="4">
        <v>46995</v>
      </c>
      <c r="G7" s="2" t="s">
        <v>46</v>
      </c>
      <c r="H7" s="6">
        <v>1250</v>
      </c>
      <c r="I7" s="6">
        <v>875</v>
      </c>
      <c r="J7" s="6">
        <v>350</v>
      </c>
      <c r="K7" s="3"/>
      <c r="L7" s="14"/>
      <c r="M7" s="23"/>
      <c r="N7" s="12"/>
      <c r="O7" s="12"/>
      <c r="P7" s="12"/>
      <c r="Q7" s="2" t="str">
        <v>Aleisha</v>
      </c>
      <c r="R7" s="2" t="str">
        <v>Jansdr</v>
      </c>
      <c r="S7" s="2" t="str">
        <v>Mars University</v>
      </c>
      <c r="T7" s="2" t="str">
        <v>MARSU</v>
      </c>
      <c r="U7" s="4">
        <v>43885</v>
      </c>
      <c r="V7" s="2" t="str">
        <v>Product G</v>
      </c>
      <c r="W7" s="6">
        <v>1250</v>
      </c>
      <c r="X7" s="6">
        <v>937.5</v>
      </c>
      <c r="Y7" s="6">
        <v>187.5</v>
      </c>
      <c r="Z7" s="12"/>
      <c r="AA7" s="12"/>
      <c r="AB7" s="12"/>
    </row>
    <row r="8" spans="2:28" x14ac:dyDescent="0.45">
      <c r="B8" s="2" t="s">
        <v>50</v>
      </c>
      <c r="C8" s="2" t="s">
        <v>51</v>
      </c>
      <c r="D8" s="2" t="s">
        <v>21</v>
      </c>
      <c r="E8" s="2" t="s">
        <v>37</v>
      </c>
      <c r="F8" s="4">
        <v>47804</v>
      </c>
      <c r="G8" s="2" t="s">
        <v>42</v>
      </c>
      <c r="H8" s="6">
        <v>500</v>
      </c>
      <c r="I8" s="6">
        <v>375</v>
      </c>
      <c r="J8" s="6">
        <v>93.75</v>
      </c>
      <c r="K8" s="3"/>
      <c r="L8" s="15"/>
      <c r="M8" s="24" t="s">
        <v>245</v>
      </c>
      <c r="N8" s="12"/>
      <c r="O8" s="72" t="s">
        <v>46</v>
      </c>
      <c r="P8" s="12"/>
      <c r="U8" s="4"/>
      <c r="W8" s="6"/>
      <c r="X8" s="6"/>
      <c r="Y8" s="6"/>
      <c r="Z8" s="12"/>
      <c r="AA8" s="12"/>
      <c r="AB8" s="12"/>
    </row>
    <row r="9" spans="2:28" x14ac:dyDescent="0.45">
      <c r="B9" s="2" t="s">
        <v>52</v>
      </c>
      <c r="C9" s="2" t="s">
        <v>53</v>
      </c>
      <c r="D9" s="2" t="s">
        <v>20</v>
      </c>
      <c r="E9" s="2" t="s">
        <v>28</v>
      </c>
      <c r="F9" s="4">
        <v>44773</v>
      </c>
      <c r="G9" s="2" t="s">
        <v>41</v>
      </c>
      <c r="H9" s="6">
        <v>200</v>
      </c>
      <c r="I9" s="6">
        <v>140</v>
      </c>
      <c r="J9" s="6">
        <v>28</v>
      </c>
      <c r="K9" s="3"/>
      <c r="L9" s="14"/>
      <c r="M9" s="23"/>
      <c r="N9" s="12"/>
      <c r="O9" s="12"/>
      <c r="P9" s="12"/>
      <c r="U9" s="4"/>
      <c r="W9" s="6"/>
      <c r="X9" s="6"/>
      <c r="Y9" s="6"/>
      <c r="Z9" s="12"/>
      <c r="AA9" s="12"/>
      <c r="AB9" s="12"/>
    </row>
    <row r="10" spans="2:28" x14ac:dyDescent="0.45">
      <c r="B10" s="2" t="s">
        <v>208</v>
      </c>
      <c r="C10" s="2" t="s">
        <v>209</v>
      </c>
      <c r="D10" s="2" t="s">
        <v>15</v>
      </c>
      <c r="E10" s="2" t="s">
        <v>26</v>
      </c>
      <c r="F10" s="4">
        <v>45800</v>
      </c>
      <c r="G10" s="2" t="s">
        <v>40</v>
      </c>
      <c r="H10" s="6">
        <v>100</v>
      </c>
      <c r="I10" s="6">
        <v>80</v>
      </c>
      <c r="J10" s="6">
        <v>12</v>
      </c>
      <c r="K10" s="3"/>
      <c r="L10" s="14"/>
      <c r="M10" s="23" t="str" cm="1">
        <f t="array" ref="M10:M24">_xlfn._xlws.SORT(_xlfn.UNIQUE(D6:D104))</f>
        <v>Banting University</v>
      </c>
      <c r="N10" s="12"/>
      <c r="O10" s="12"/>
      <c r="P10" s="12"/>
      <c r="U10" s="4"/>
      <c r="W10" s="6"/>
      <c r="X10" s="6"/>
      <c r="Y10" s="6"/>
      <c r="Z10" s="12"/>
      <c r="AA10" s="12"/>
      <c r="AB10" s="12"/>
    </row>
    <row r="11" spans="2:28" x14ac:dyDescent="0.45">
      <c r="B11" s="2" t="s">
        <v>54</v>
      </c>
      <c r="C11" s="2" t="s">
        <v>55</v>
      </c>
      <c r="D11" s="2" t="s">
        <v>17</v>
      </c>
      <c r="E11" s="2" t="s">
        <v>34</v>
      </c>
      <c r="F11" s="4">
        <v>45201</v>
      </c>
      <c r="G11" s="2" t="s">
        <v>45</v>
      </c>
      <c r="H11" s="6">
        <v>1000</v>
      </c>
      <c r="I11" s="6">
        <v>750</v>
      </c>
      <c r="J11" s="6">
        <v>187.5</v>
      </c>
      <c r="K11" s="3"/>
      <c r="L11" s="16"/>
      <c r="M11" s="23" t="str">
        <v>Barnett College</v>
      </c>
      <c r="N11" s="12"/>
      <c r="O11" s="12"/>
      <c r="P11" s="12"/>
      <c r="U11" s="4"/>
      <c r="W11" s="6"/>
      <c r="X11" s="6"/>
      <c r="Y11" s="6"/>
      <c r="Z11" s="12"/>
      <c r="AA11" s="12"/>
      <c r="AB11" s="12"/>
    </row>
    <row r="12" spans="2:28" x14ac:dyDescent="0.45">
      <c r="B12" s="2" t="s">
        <v>56</v>
      </c>
      <c r="C12" s="2" t="s">
        <v>57</v>
      </c>
      <c r="D12" s="2" t="s">
        <v>9</v>
      </c>
      <c r="E12" s="2" t="s">
        <v>23</v>
      </c>
      <c r="F12" s="4">
        <v>47700</v>
      </c>
      <c r="G12" s="2" t="s">
        <v>42</v>
      </c>
      <c r="H12" s="6">
        <v>500</v>
      </c>
      <c r="I12" s="6">
        <v>350</v>
      </c>
      <c r="J12" s="6">
        <v>122.49999999999999</v>
      </c>
      <c r="K12" s="3"/>
      <c r="L12" s="17"/>
      <c r="M12" s="23" t="str">
        <v>California Institute of Science</v>
      </c>
      <c r="N12" s="12"/>
      <c r="O12" s="12"/>
      <c r="P12" s="12"/>
      <c r="U12" s="4"/>
      <c r="W12" s="6"/>
      <c r="X12" s="6"/>
      <c r="Y12" s="6"/>
      <c r="Z12" s="12"/>
      <c r="AA12" s="12"/>
      <c r="AB12" s="12"/>
    </row>
    <row r="13" spans="2:28" x14ac:dyDescent="0.45">
      <c r="B13" s="2" t="s">
        <v>58</v>
      </c>
      <c r="C13" s="2" t="s">
        <v>59</v>
      </c>
      <c r="D13" s="2" t="s">
        <v>15</v>
      </c>
      <c r="E13" s="2" t="s">
        <v>26</v>
      </c>
      <c r="F13" s="4">
        <v>47253</v>
      </c>
      <c r="G13" s="2" t="s">
        <v>43</v>
      </c>
      <c r="H13" s="6">
        <v>250</v>
      </c>
      <c r="I13" s="6">
        <v>200</v>
      </c>
      <c r="J13" s="6">
        <v>30</v>
      </c>
      <c r="K13" s="3"/>
      <c r="L13" s="10"/>
      <c r="M13" s="23" t="str">
        <v>College of Winterhold</v>
      </c>
      <c r="N13" s="10"/>
      <c r="O13" s="10"/>
      <c r="P13" s="10"/>
      <c r="U13" s="4"/>
      <c r="W13" s="6"/>
      <c r="X13" s="6"/>
      <c r="Y13" s="6"/>
      <c r="Z13" s="12"/>
      <c r="AA13" s="12"/>
      <c r="AB13" s="12"/>
    </row>
    <row r="14" spans="2:28" x14ac:dyDescent="0.45">
      <c r="B14" s="2" t="s">
        <v>60</v>
      </c>
      <c r="C14" s="2" t="s">
        <v>61</v>
      </c>
      <c r="D14" s="2" t="s">
        <v>12</v>
      </c>
      <c r="E14" s="2" t="s">
        <v>25</v>
      </c>
      <c r="F14" s="4">
        <v>47234</v>
      </c>
      <c r="G14" s="2" t="s">
        <v>41</v>
      </c>
      <c r="H14" s="6">
        <v>200</v>
      </c>
      <c r="I14" s="6">
        <v>150</v>
      </c>
      <c r="J14" s="6">
        <v>45</v>
      </c>
      <c r="K14" s="3"/>
      <c r="L14" s="14"/>
      <c r="M14" s="23" t="str">
        <v>Durmstrang Institute for Magical Learning</v>
      </c>
      <c r="N14" s="12"/>
      <c r="O14" s="12"/>
      <c r="P14" s="12"/>
      <c r="U14" s="4"/>
      <c r="W14" s="6"/>
      <c r="X14" s="6"/>
      <c r="Y14" s="6"/>
      <c r="Z14" s="12"/>
      <c r="AA14" s="12"/>
      <c r="AB14" s="12"/>
    </row>
    <row r="15" spans="2:28" x14ac:dyDescent="0.45">
      <c r="B15" s="2" t="s">
        <v>64</v>
      </c>
      <c r="C15" s="2" t="s">
        <v>65</v>
      </c>
      <c r="D15" s="2" t="s">
        <v>9</v>
      </c>
      <c r="E15" s="2" t="s">
        <v>23</v>
      </c>
      <c r="F15" s="4">
        <v>47597</v>
      </c>
      <c r="G15" s="2" t="s">
        <v>42</v>
      </c>
      <c r="H15" s="6">
        <v>500</v>
      </c>
      <c r="I15" s="6">
        <v>350</v>
      </c>
      <c r="J15" s="6">
        <v>122.49999999999999</v>
      </c>
      <c r="K15" s="3"/>
      <c r="L15" s="10"/>
      <c r="M15" s="23" t="str">
        <v>Faber University</v>
      </c>
      <c r="N15" s="10"/>
      <c r="O15" s="10"/>
      <c r="P15" s="10"/>
      <c r="U15" s="4"/>
      <c r="W15" s="6"/>
      <c r="X15" s="6"/>
      <c r="Y15" s="6"/>
      <c r="Z15" s="12"/>
      <c r="AA15" s="12"/>
      <c r="AB15" s="12"/>
    </row>
    <row r="16" spans="2:28" x14ac:dyDescent="0.45">
      <c r="B16" s="2" t="s">
        <v>62</v>
      </c>
      <c r="C16" s="2" t="s">
        <v>63</v>
      </c>
      <c r="D16" s="2" t="s">
        <v>19</v>
      </c>
      <c r="E16" s="2" t="s">
        <v>30</v>
      </c>
      <c r="F16" s="4">
        <v>45796</v>
      </c>
      <c r="G16" s="2" t="s">
        <v>41</v>
      </c>
      <c r="H16" s="6">
        <v>200</v>
      </c>
      <c r="I16" s="6">
        <v>160</v>
      </c>
      <c r="J16" s="6">
        <v>40</v>
      </c>
      <c r="K16" s="3"/>
      <c r="L16" s="10"/>
      <c r="M16" s="23" t="str">
        <v>Harmon Institute of Technology</v>
      </c>
      <c r="N16" s="10"/>
      <c r="O16" s="10"/>
      <c r="P16" s="10"/>
      <c r="U16" s="4"/>
      <c r="W16" s="6"/>
      <c r="X16" s="6"/>
      <c r="Y16" s="6"/>
      <c r="Z16" s="12"/>
      <c r="AA16" s="12"/>
      <c r="AB16" s="12"/>
    </row>
    <row r="17" spans="2:28" x14ac:dyDescent="0.45">
      <c r="B17" s="2" t="s">
        <v>66</v>
      </c>
      <c r="C17" s="2" t="s">
        <v>67</v>
      </c>
      <c r="D17" s="2" t="s">
        <v>8</v>
      </c>
      <c r="E17" s="2" t="s">
        <v>22</v>
      </c>
      <c r="F17" s="4">
        <v>45173</v>
      </c>
      <c r="G17" s="2" t="s">
        <v>44</v>
      </c>
      <c r="H17" s="6">
        <v>650</v>
      </c>
      <c r="I17" s="6">
        <v>520</v>
      </c>
      <c r="J17" s="6">
        <v>208</v>
      </c>
      <c r="K17" s="3"/>
      <c r="L17" s="10"/>
      <c r="M17" s="23" t="str">
        <v>Ivy University</v>
      </c>
      <c r="N17" s="10"/>
      <c r="O17" s="10"/>
      <c r="P17" s="10"/>
      <c r="U17" s="4"/>
      <c r="W17" s="6"/>
      <c r="X17" s="6"/>
      <c r="Y17" s="6"/>
      <c r="Z17" s="12"/>
      <c r="AA17" s="12"/>
      <c r="AB17" s="12"/>
    </row>
    <row r="18" spans="2:28" x14ac:dyDescent="0.45">
      <c r="B18" s="2" t="s">
        <v>68</v>
      </c>
      <c r="C18" s="2" t="s">
        <v>69</v>
      </c>
      <c r="D18" s="2" t="s">
        <v>13</v>
      </c>
      <c r="E18" s="2" t="s">
        <v>31</v>
      </c>
      <c r="F18" s="4">
        <v>46787</v>
      </c>
      <c r="G18" s="2" t="s">
        <v>42</v>
      </c>
      <c r="H18" s="6">
        <v>500</v>
      </c>
      <c r="I18" s="6">
        <v>400</v>
      </c>
      <c r="J18" s="6">
        <v>140</v>
      </c>
      <c r="K18" s="3"/>
      <c r="L18" s="10"/>
      <c r="M18" s="18" t="str">
        <v>Kaer Morhen</v>
      </c>
      <c r="N18" s="10"/>
      <c r="O18" s="10"/>
      <c r="P18" s="10"/>
      <c r="U18" s="4"/>
      <c r="W18" s="6"/>
      <c r="X18" s="6"/>
      <c r="Y18" s="6"/>
      <c r="Z18" s="12"/>
      <c r="AA18" s="12"/>
      <c r="AB18" s="12"/>
    </row>
    <row r="19" spans="2:28" x14ac:dyDescent="0.45">
      <c r="B19" s="2" t="s">
        <v>70</v>
      </c>
      <c r="C19" s="2" t="s">
        <v>71</v>
      </c>
      <c r="D19" s="2" t="s">
        <v>35</v>
      </c>
      <c r="E19" s="2" t="s">
        <v>36</v>
      </c>
      <c r="F19" s="4">
        <v>44917</v>
      </c>
      <c r="G19" s="2" t="s">
        <v>44</v>
      </c>
      <c r="H19" s="6">
        <v>650</v>
      </c>
      <c r="I19" s="6">
        <v>454.99999999999994</v>
      </c>
      <c r="J19" s="6">
        <v>182</v>
      </c>
      <c r="K19" s="3"/>
      <c r="L19" s="10"/>
      <c r="M19" s="18" t="str">
        <v>Mars University</v>
      </c>
      <c r="N19" s="10"/>
      <c r="O19" s="10"/>
      <c r="P19" s="10"/>
      <c r="U19" s="4"/>
      <c r="W19" s="6"/>
      <c r="X19" s="6"/>
      <c r="Y19" s="6"/>
      <c r="Z19" s="12"/>
      <c r="AA19" s="12"/>
      <c r="AB19" s="12"/>
    </row>
    <row r="20" spans="2:28" x14ac:dyDescent="0.45">
      <c r="B20" s="2" t="s">
        <v>210</v>
      </c>
      <c r="C20" s="2" t="s">
        <v>211</v>
      </c>
      <c r="D20" s="2" t="s">
        <v>9</v>
      </c>
      <c r="E20" s="2" t="s">
        <v>23</v>
      </c>
      <c r="F20" s="4">
        <v>45446</v>
      </c>
      <c r="G20" s="2" t="s">
        <v>46</v>
      </c>
      <c r="H20" s="6">
        <v>1250</v>
      </c>
      <c r="I20" s="6">
        <v>875</v>
      </c>
      <c r="J20" s="6">
        <v>306.25</v>
      </c>
      <c r="K20" s="3"/>
      <c r="L20" s="10"/>
      <c r="M20" s="12" t="str">
        <v>Red Coast University</v>
      </c>
      <c r="N20" s="10"/>
      <c r="O20" s="10"/>
      <c r="P20" s="10"/>
      <c r="U20" s="4"/>
      <c r="W20" s="6"/>
      <c r="X20" s="6"/>
      <c r="Y20" s="6"/>
      <c r="Z20" s="12"/>
      <c r="AA20" s="12"/>
      <c r="AB20" s="12"/>
    </row>
    <row r="21" spans="2:28" x14ac:dyDescent="0.45">
      <c r="B21" s="2" t="s">
        <v>72</v>
      </c>
      <c r="C21" s="2" t="s">
        <v>73</v>
      </c>
      <c r="D21" s="2" t="s">
        <v>15</v>
      </c>
      <c r="E21" s="2" t="s">
        <v>26</v>
      </c>
      <c r="F21" s="4">
        <v>46036</v>
      </c>
      <c r="G21" s="2" t="s">
        <v>40</v>
      </c>
      <c r="H21" s="6">
        <v>100</v>
      </c>
      <c r="I21" s="6">
        <v>80</v>
      </c>
      <c r="J21" s="6">
        <v>12</v>
      </c>
      <c r="K21" s="3"/>
      <c r="L21" s="10"/>
      <c r="M21" s="18" t="str">
        <v>The Citadel</v>
      </c>
      <c r="N21" s="12"/>
      <c r="O21" s="12"/>
      <c r="P21" s="12"/>
      <c r="U21" s="4"/>
      <c r="W21" s="6"/>
      <c r="X21" s="6"/>
      <c r="Y21" s="6"/>
      <c r="Z21" s="12"/>
      <c r="AA21" s="12"/>
      <c r="AB21" s="12"/>
    </row>
    <row r="22" spans="2:28" x14ac:dyDescent="0.45">
      <c r="B22" s="2" t="s">
        <v>212</v>
      </c>
      <c r="C22" s="2" t="s">
        <v>213</v>
      </c>
      <c r="D22" s="2" t="s">
        <v>13</v>
      </c>
      <c r="E22" s="2" t="s">
        <v>31</v>
      </c>
      <c r="F22" s="4">
        <v>46628</v>
      </c>
      <c r="G22" s="2" t="s">
        <v>45</v>
      </c>
      <c r="H22" s="6">
        <v>1000</v>
      </c>
      <c r="I22" s="6">
        <v>800</v>
      </c>
      <c r="J22" s="6">
        <v>280</v>
      </c>
      <c r="K22" s="3"/>
      <c r="L22" s="10"/>
      <c r="M22" s="12" t="str">
        <v>The Foundation</v>
      </c>
      <c r="N22" s="12"/>
      <c r="O22" s="12"/>
      <c r="P22" s="12"/>
      <c r="U22" s="4"/>
      <c r="W22" s="6"/>
      <c r="X22" s="6"/>
      <c r="Y22" s="6"/>
      <c r="Z22" s="12"/>
      <c r="AA22" s="12"/>
      <c r="AB22" s="12"/>
    </row>
    <row r="23" spans="2:28" x14ac:dyDescent="0.45">
      <c r="B23" s="2" t="s">
        <v>74</v>
      </c>
      <c r="C23" s="2" t="s">
        <v>75</v>
      </c>
      <c r="D23" s="2" t="s">
        <v>16</v>
      </c>
      <c r="E23" s="2" t="s">
        <v>33</v>
      </c>
      <c r="F23" s="4">
        <v>45055</v>
      </c>
      <c r="G23" s="2" t="s">
        <v>40</v>
      </c>
      <c r="H23" s="6">
        <v>100</v>
      </c>
      <c r="I23" s="6">
        <v>75</v>
      </c>
      <c r="J23" s="6">
        <v>15</v>
      </c>
      <c r="K23" s="3"/>
      <c r="L23" s="10"/>
      <c r="M23" s="12" t="str">
        <v>The Goblin Reservation</v>
      </c>
      <c r="N23" s="12"/>
      <c r="O23" s="12"/>
      <c r="P23" s="12"/>
      <c r="U23" s="4"/>
      <c r="W23" s="6"/>
      <c r="X23" s="6"/>
      <c r="Y23" s="6"/>
      <c r="Z23" s="12"/>
      <c r="AA23" s="12"/>
      <c r="AB23" s="12"/>
    </row>
    <row r="24" spans="2:28" x14ac:dyDescent="0.45">
      <c r="B24" s="2" t="s">
        <v>76</v>
      </c>
      <c r="C24" s="2" t="s">
        <v>77</v>
      </c>
      <c r="D24" s="2" t="s">
        <v>21</v>
      </c>
      <c r="E24" s="2" t="s">
        <v>37</v>
      </c>
      <c r="F24" s="4">
        <v>47695</v>
      </c>
      <c r="G24" s="2" t="s">
        <v>43</v>
      </c>
      <c r="H24" s="6">
        <v>250</v>
      </c>
      <c r="I24" s="6">
        <v>187.5</v>
      </c>
      <c r="J24" s="6">
        <v>46.875</v>
      </c>
      <c r="K24" s="3"/>
      <c r="L24" s="10"/>
      <c r="M24" s="18" t="str">
        <v>Unseen University</v>
      </c>
      <c r="N24" s="10"/>
      <c r="O24" s="10"/>
      <c r="P24" s="10"/>
      <c r="U24" s="4"/>
      <c r="W24" s="6"/>
      <c r="X24" s="6"/>
      <c r="Y24" s="6"/>
      <c r="Z24" s="12"/>
      <c r="AA24" s="12"/>
      <c r="AB24" s="12"/>
    </row>
    <row r="25" spans="2:28" x14ac:dyDescent="0.45">
      <c r="B25" s="2" t="s">
        <v>78</v>
      </c>
      <c r="C25" s="2" t="s">
        <v>79</v>
      </c>
      <c r="D25" s="2" t="s">
        <v>16</v>
      </c>
      <c r="E25" s="2" t="s">
        <v>33</v>
      </c>
      <c r="F25" s="4">
        <v>44142</v>
      </c>
      <c r="G25" s="2" t="s">
        <v>42</v>
      </c>
      <c r="H25" s="6">
        <v>500</v>
      </c>
      <c r="I25" s="6">
        <v>375</v>
      </c>
      <c r="J25" s="6">
        <v>75</v>
      </c>
      <c r="K25" s="3"/>
      <c r="L25" s="10"/>
      <c r="M25" s="10"/>
      <c r="N25" s="10"/>
      <c r="O25" s="10"/>
      <c r="P25" s="10"/>
      <c r="U25" s="4"/>
      <c r="W25" s="6"/>
      <c r="X25" s="6"/>
      <c r="Y25" s="6"/>
      <c r="Z25" s="12"/>
      <c r="AA25" s="12"/>
      <c r="AB25" s="12"/>
    </row>
    <row r="26" spans="2:28" x14ac:dyDescent="0.45">
      <c r="B26" s="2" t="s">
        <v>80</v>
      </c>
      <c r="C26" s="2" t="s">
        <v>81</v>
      </c>
      <c r="D26" s="2" t="s">
        <v>16</v>
      </c>
      <c r="E26" s="2" t="s">
        <v>33</v>
      </c>
      <c r="F26" s="4">
        <v>43886</v>
      </c>
      <c r="G26" s="2" t="s">
        <v>45</v>
      </c>
      <c r="H26" s="6">
        <v>1000</v>
      </c>
      <c r="I26" s="6">
        <v>750</v>
      </c>
      <c r="J26" s="6">
        <v>150</v>
      </c>
      <c r="K26" s="3"/>
      <c r="L26" s="10"/>
      <c r="M26" s="18" t="str" cm="1">
        <f t="array" ref="M26:M33">_xlfn._xlws.SORT(_xlfn.UNIQUE(G6:G104))</f>
        <v>Product A</v>
      </c>
      <c r="N26" s="10"/>
      <c r="O26" s="10"/>
      <c r="P26" s="10"/>
      <c r="U26" s="4"/>
      <c r="W26" s="6"/>
      <c r="X26" s="6"/>
      <c r="Y26" s="6"/>
      <c r="Z26" s="12"/>
      <c r="AA26" s="12"/>
      <c r="AB26" s="12"/>
    </row>
    <row r="27" spans="2:28" x14ac:dyDescent="0.45">
      <c r="B27" s="2" t="s">
        <v>214</v>
      </c>
      <c r="C27" s="2" t="s">
        <v>215</v>
      </c>
      <c r="D27" s="2" t="s">
        <v>18</v>
      </c>
      <c r="E27" s="2" t="s">
        <v>27</v>
      </c>
      <c r="F27" s="4">
        <v>47498</v>
      </c>
      <c r="G27" s="2" t="s">
        <v>46</v>
      </c>
      <c r="H27" s="6">
        <v>1250</v>
      </c>
      <c r="I27" s="6">
        <v>1000</v>
      </c>
      <c r="J27" s="6">
        <v>300</v>
      </c>
      <c r="K27" s="3"/>
      <c r="L27" s="10"/>
      <c r="M27" s="10" t="str">
        <v>Product B</v>
      </c>
      <c r="N27" s="10"/>
      <c r="O27" s="10"/>
      <c r="P27" s="10"/>
      <c r="U27" s="4"/>
      <c r="W27" s="6"/>
      <c r="X27" s="6"/>
      <c r="Y27" s="6"/>
      <c r="Z27" s="12"/>
      <c r="AA27" s="12"/>
      <c r="AB27" s="12"/>
    </row>
    <row r="28" spans="2:28" x14ac:dyDescent="0.45">
      <c r="B28" s="2" t="s">
        <v>82</v>
      </c>
      <c r="C28" s="2" t="s">
        <v>83</v>
      </c>
      <c r="D28" s="2" t="s">
        <v>17</v>
      </c>
      <c r="E28" s="2" t="s">
        <v>34</v>
      </c>
      <c r="F28" s="4">
        <v>43904</v>
      </c>
      <c r="G28" s="2" t="s">
        <v>47</v>
      </c>
      <c r="H28" s="6">
        <v>1500</v>
      </c>
      <c r="I28" s="6">
        <v>1125</v>
      </c>
      <c r="J28" s="6">
        <v>281.25</v>
      </c>
      <c r="K28" s="3"/>
      <c r="L28" s="10"/>
      <c r="M28" s="10" t="str">
        <v>Product C</v>
      </c>
      <c r="N28" s="10"/>
      <c r="O28" s="10"/>
      <c r="P28" s="10"/>
      <c r="Q28" s="4"/>
      <c r="R28" s="10"/>
      <c r="S28" s="10"/>
      <c r="T28" s="10"/>
      <c r="U28" s="10"/>
      <c r="V28" s="10"/>
      <c r="W28" s="12"/>
      <c r="X28" s="12"/>
      <c r="Y28" s="12"/>
      <c r="Z28" s="12"/>
      <c r="AA28" s="12"/>
      <c r="AB28" s="12"/>
    </row>
    <row r="29" spans="2:28" x14ac:dyDescent="0.45">
      <c r="B29" s="2" t="s">
        <v>84</v>
      </c>
      <c r="C29" s="2" t="s">
        <v>85</v>
      </c>
      <c r="D29" s="2" t="s">
        <v>17</v>
      </c>
      <c r="E29" s="2" t="s">
        <v>34</v>
      </c>
      <c r="F29" s="4">
        <v>47454</v>
      </c>
      <c r="G29" s="2" t="s">
        <v>46</v>
      </c>
      <c r="H29" s="6">
        <v>1250</v>
      </c>
      <c r="I29" s="6">
        <v>937.5</v>
      </c>
      <c r="J29" s="6">
        <v>234.375</v>
      </c>
      <c r="K29" s="3"/>
      <c r="L29" s="10"/>
      <c r="M29" s="10" t="str">
        <v>Product D</v>
      </c>
      <c r="N29" s="10"/>
      <c r="O29" s="10"/>
      <c r="P29" s="10"/>
      <c r="Q29" s="4"/>
      <c r="R29" s="10"/>
      <c r="S29" s="10"/>
      <c r="T29" s="10"/>
      <c r="U29" s="10"/>
      <c r="V29" s="10"/>
      <c r="W29" s="12"/>
      <c r="X29" s="12"/>
      <c r="Y29" s="12"/>
      <c r="Z29" s="12"/>
      <c r="AA29" s="12"/>
      <c r="AB29" s="12"/>
    </row>
    <row r="30" spans="2:28" x14ac:dyDescent="0.45">
      <c r="B30" s="2" t="s">
        <v>216</v>
      </c>
      <c r="C30" s="2" t="s">
        <v>217</v>
      </c>
      <c r="D30" s="2" t="s">
        <v>9</v>
      </c>
      <c r="E30" s="2" t="s">
        <v>23</v>
      </c>
      <c r="F30" s="4">
        <v>43892</v>
      </c>
      <c r="G30" s="2" t="s">
        <v>40</v>
      </c>
      <c r="H30" s="6">
        <v>100</v>
      </c>
      <c r="I30" s="6">
        <v>70</v>
      </c>
      <c r="J30" s="6">
        <v>24.5</v>
      </c>
      <c r="K30" s="3"/>
      <c r="L30" s="10"/>
      <c r="M30" s="10" t="str">
        <v>Product E</v>
      </c>
      <c r="N30" s="10"/>
      <c r="O30" s="10"/>
      <c r="P30" s="10"/>
      <c r="Q30" s="4"/>
      <c r="R30" s="10"/>
      <c r="S30" s="10"/>
      <c r="T30" s="10"/>
      <c r="U30" s="10"/>
      <c r="V30" s="10"/>
      <c r="W30" s="12"/>
      <c r="X30" s="12"/>
      <c r="Y30" s="12"/>
      <c r="Z30" s="12"/>
      <c r="AA30" s="12"/>
      <c r="AB30" s="12"/>
    </row>
    <row r="31" spans="2:28" x14ac:dyDescent="0.45">
      <c r="B31" s="2" t="s">
        <v>88</v>
      </c>
      <c r="C31" s="2" t="s">
        <v>89</v>
      </c>
      <c r="D31" s="2" t="s">
        <v>11</v>
      </c>
      <c r="E31" s="2" t="s">
        <v>29</v>
      </c>
      <c r="F31" s="4">
        <v>46279</v>
      </c>
      <c r="G31" s="2" t="s">
        <v>42</v>
      </c>
      <c r="H31" s="6">
        <v>500</v>
      </c>
      <c r="I31" s="6">
        <v>350</v>
      </c>
      <c r="J31" s="6">
        <v>157.5</v>
      </c>
      <c r="K31" s="3"/>
      <c r="L31" s="10"/>
      <c r="M31" s="10" t="str">
        <v>Product F</v>
      </c>
      <c r="N31" s="10"/>
      <c r="O31" s="10"/>
      <c r="P31" s="10"/>
      <c r="Q31" s="4"/>
      <c r="R31" s="10"/>
      <c r="S31" s="10"/>
      <c r="T31" s="10"/>
      <c r="U31" s="10"/>
      <c r="V31" s="10"/>
      <c r="W31" s="12"/>
      <c r="X31" s="12"/>
      <c r="Y31" s="12"/>
      <c r="Z31" s="12"/>
      <c r="AA31" s="12"/>
      <c r="AB31" s="12"/>
    </row>
    <row r="32" spans="2:28" x14ac:dyDescent="0.45">
      <c r="B32" s="2" t="s">
        <v>86</v>
      </c>
      <c r="C32" s="2" t="s">
        <v>87</v>
      </c>
      <c r="D32" s="2" t="s">
        <v>20</v>
      </c>
      <c r="E32" s="2" t="s">
        <v>28</v>
      </c>
      <c r="F32" s="4">
        <v>44707</v>
      </c>
      <c r="G32" s="2" t="s">
        <v>47</v>
      </c>
      <c r="H32" s="6">
        <v>1500</v>
      </c>
      <c r="I32" s="6">
        <v>1050</v>
      </c>
      <c r="J32" s="6">
        <v>210</v>
      </c>
      <c r="K32" s="3"/>
      <c r="L32" s="10"/>
      <c r="M32" s="10" t="str">
        <v>Product G</v>
      </c>
      <c r="N32" s="10"/>
      <c r="O32" s="10"/>
      <c r="P32" s="10"/>
      <c r="Q32" s="4"/>
      <c r="R32" s="10"/>
      <c r="S32" s="10"/>
      <c r="T32" s="10"/>
      <c r="U32" s="10"/>
      <c r="V32" s="10"/>
      <c r="W32" s="12"/>
      <c r="X32" s="12"/>
      <c r="Y32" s="12"/>
      <c r="Z32" s="12"/>
      <c r="AA32" s="12"/>
      <c r="AB32" s="12"/>
    </row>
    <row r="33" spans="2:28" x14ac:dyDescent="0.45">
      <c r="B33" s="2" t="s">
        <v>90</v>
      </c>
      <c r="C33" s="2" t="s">
        <v>91</v>
      </c>
      <c r="D33" s="2" t="s">
        <v>12</v>
      </c>
      <c r="E33" s="2" t="s">
        <v>25</v>
      </c>
      <c r="F33" s="4">
        <v>45129</v>
      </c>
      <c r="G33" s="2" t="s">
        <v>47</v>
      </c>
      <c r="H33" s="6">
        <v>1500</v>
      </c>
      <c r="I33" s="6">
        <v>1125</v>
      </c>
      <c r="J33" s="6">
        <v>337.5</v>
      </c>
      <c r="K33" s="3"/>
      <c r="L33" s="10"/>
      <c r="M33" s="10" t="str">
        <v>Product H</v>
      </c>
      <c r="N33" s="10"/>
      <c r="O33" s="10"/>
      <c r="P33" s="10"/>
      <c r="Q33" s="4"/>
      <c r="R33" s="10"/>
      <c r="S33" s="10"/>
      <c r="T33" s="10"/>
      <c r="U33" s="10"/>
      <c r="V33" s="10"/>
      <c r="W33" s="12"/>
      <c r="X33" s="12"/>
      <c r="Y33" s="12"/>
      <c r="Z33" s="12"/>
      <c r="AA33" s="12"/>
      <c r="AB33" s="12"/>
    </row>
    <row r="34" spans="2:28" x14ac:dyDescent="0.45">
      <c r="B34" s="2" t="s">
        <v>92</v>
      </c>
      <c r="C34" s="2" t="s">
        <v>93</v>
      </c>
      <c r="D34" s="2" t="s">
        <v>15</v>
      </c>
      <c r="E34" s="2" t="s">
        <v>26</v>
      </c>
      <c r="F34" s="4">
        <v>47258</v>
      </c>
      <c r="G34" s="2" t="s">
        <v>42</v>
      </c>
      <c r="H34" s="6">
        <v>500</v>
      </c>
      <c r="I34" s="6">
        <v>400</v>
      </c>
      <c r="J34" s="6">
        <v>60</v>
      </c>
      <c r="K34" s="3"/>
      <c r="L34" s="10"/>
      <c r="M34" s="18"/>
      <c r="N34" s="10"/>
      <c r="O34" s="10"/>
      <c r="P34" s="10"/>
      <c r="Q34" s="4"/>
      <c r="R34" s="10"/>
      <c r="S34" s="10"/>
      <c r="T34" s="10"/>
      <c r="U34" s="10"/>
      <c r="V34" s="10"/>
      <c r="W34" s="12"/>
      <c r="X34" s="12"/>
      <c r="Y34" s="12"/>
      <c r="Z34" s="12"/>
      <c r="AA34" s="12"/>
      <c r="AB34" s="12"/>
    </row>
    <row r="35" spans="2:28" x14ac:dyDescent="0.45">
      <c r="B35" s="2" t="s">
        <v>94</v>
      </c>
      <c r="C35" s="2" t="s">
        <v>95</v>
      </c>
      <c r="D35" s="2" t="s">
        <v>35</v>
      </c>
      <c r="E35" s="2" t="s">
        <v>36</v>
      </c>
      <c r="F35" s="4">
        <v>45926</v>
      </c>
      <c r="G35" s="2" t="s">
        <v>44</v>
      </c>
      <c r="H35" s="6">
        <v>650</v>
      </c>
      <c r="I35" s="6">
        <v>454.99999999999994</v>
      </c>
      <c r="J35" s="6">
        <v>182</v>
      </c>
      <c r="K35" s="3"/>
      <c r="L35" s="10"/>
      <c r="M35" s="18"/>
      <c r="N35" s="10"/>
      <c r="O35" s="10"/>
      <c r="P35" s="10"/>
      <c r="Q35" s="4"/>
      <c r="R35" s="10"/>
      <c r="S35" s="10"/>
      <c r="T35" s="10"/>
      <c r="U35" s="19"/>
      <c r="V35" s="19"/>
      <c r="W35" s="12"/>
      <c r="X35" s="12"/>
      <c r="Y35" s="12"/>
      <c r="Z35" s="12"/>
      <c r="AA35" s="12"/>
      <c r="AB35" s="12"/>
    </row>
    <row r="36" spans="2:28" x14ac:dyDescent="0.45">
      <c r="B36" s="2" t="s">
        <v>96</v>
      </c>
      <c r="C36" s="2" t="s">
        <v>97</v>
      </c>
      <c r="D36" s="2" t="s">
        <v>20</v>
      </c>
      <c r="E36" s="2" t="s">
        <v>28</v>
      </c>
      <c r="F36" s="4">
        <v>45282</v>
      </c>
      <c r="G36" s="2" t="s">
        <v>47</v>
      </c>
      <c r="H36" s="6">
        <v>1500</v>
      </c>
      <c r="I36" s="6">
        <v>1050</v>
      </c>
      <c r="J36" s="6">
        <v>210</v>
      </c>
      <c r="K36" s="3"/>
      <c r="L36" s="10"/>
      <c r="M36" s="10"/>
      <c r="N36" s="10"/>
      <c r="O36" s="10"/>
      <c r="P36" s="10"/>
      <c r="Q36" s="4"/>
      <c r="R36" s="10"/>
      <c r="S36" s="10"/>
      <c r="T36" s="10"/>
      <c r="U36" s="10"/>
      <c r="V36" s="10"/>
      <c r="W36" s="12"/>
      <c r="X36" s="12"/>
      <c r="Y36" s="12"/>
      <c r="Z36" s="12"/>
      <c r="AA36" s="12"/>
      <c r="AB36" s="12"/>
    </row>
    <row r="37" spans="2:28" x14ac:dyDescent="0.45">
      <c r="B37" s="2" t="s">
        <v>218</v>
      </c>
      <c r="C37" s="2" t="s">
        <v>219</v>
      </c>
      <c r="D37" s="2" t="s">
        <v>18</v>
      </c>
      <c r="E37" s="2" t="s">
        <v>27</v>
      </c>
      <c r="F37" s="4">
        <v>45922</v>
      </c>
      <c r="G37" s="2" t="s">
        <v>41</v>
      </c>
      <c r="H37" s="6">
        <v>200</v>
      </c>
      <c r="I37" s="6">
        <v>160</v>
      </c>
      <c r="J37" s="6">
        <v>48</v>
      </c>
      <c r="K37" s="3"/>
      <c r="L37" s="10"/>
      <c r="M37" s="10"/>
      <c r="N37" s="10"/>
      <c r="O37" s="10"/>
      <c r="P37" s="10"/>
      <c r="Q37" s="4"/>
      <c r="R37" s="10"/>
      <c r="S37" s="10"/>
      <c r="T37" s="10"/>
      <c r="U37" s="10"/>
      <c r="V37" s="10"/>
      <c r="W37" s="12"/>
      <c r="X37" s="12"/>
      <c r="Y37" s="12"/>
      <c r="Z37" s="12"/>
      <c r="AA37" s="12"/>
      <c r="AB37" s="12"/>
    </row>
    <row r="38" spans="2:28" x14ac:dyDescent="0.45">
      <c r="B38" s="2" t="s">
        <v>98</v>
      </c>
      <c r="C38" s="2" t="s">
        <v>99</v>
      </c>
      <c r="D38" s="2" t="s">
        <v>13</v>
      </c>
      <c r="E38" s="2" t="s">
        <v>31</v>
      </c>
      <c r="F38" s="4">
        <v>44575</v>
      </c>
      <c r="G38" s="2" t="s">
        <v>44</v>
      </c>
      <c r="H38" s="6">
        <v>650</v>
      </c>
      <c r="I38" s="6">
        <v>520</v>
      </c>
      <c r="J38" s="6">
        <v>182</v>
      </c>
      <c r="K38" s="3"/>
      <c r="L38" s="10"/>
      <c r="M38" s="10"/>
      <c r="N38" s="10"/>
      <c r="O38" s="10"/>
      <c r="P38" s="10"/>
      <c r="Q38" s="4"/>
      <c r="R38" s="10"/>
      <c r="S38" s="10"/>
      <c r="T38" s="10"/>
      <c r="U38" s="10"/>
      <c r="V38" s="10"/>
      <c r="W38" s="12"/>
      <c r="X38" s="12"/>
      <c r="Y38" s="12"/>
      <c r="Z38" s="12"/>
      <c r="AA38" s="12"/>
      <c r="AB38" s="12"/>
    </row>
    <row r="39" spans="2:28" x14ac:dyDescent="0.45">
      <c r="B39" s="2" t="s">
        <v>100</v>
      </c>
      <c r="C39" s="2" t="s">
        <v>63</v>
      </c>
      <c r="D39" s="2" t="s">
        <v>19</v>
      </c>
      <c r="E39" s="2" t="s">
        <v>30</v>
      </c>
      <c r="F39" s="4">
        <v>47376</v>
      </c>
      <c r="G39" s="2" t="s">
        <v>40</v>
      </c>
      <c r="H39" s="6">
        <v>100</v>
      </c>
      <c r="I39" s="6">
        <v>80</v>
      </c>
      <c r="J39" s="6">
        <v>20</v>
      </c>
      <c r="K39" s="3"/>
      <c r="L39" s="10"/>
      <c r="M39" s="10"/>
      <c r="N39" s="10"/>
      <c r="O39" s="10"/>
      <c r="P39" s="10"/>
      <c r="Q39" s="4"/>
      <c r="R39" s="10"/>
      <c r="S39" s="10"/>
      <c r="T39" s="10"/>
      <c r="U39" s="10"/>
      <c r="V39" s="10"/>
      <c r="W39" s="12"/>
      <c r="X39" s="12"/>
      <c r="Y39" s="12"/>
      <c r="Z39" s="12"/>
      <c r="AA39" s="12"/>
      <c r="AB39" s="12"/>
    </row>
    <row r="40" spans="2:28" x14ac:dyDescent="0.45">
      <c r="B40" s="2" t="s">
        <v>220</v>
      </c>
      <c r="C40" s="2" t="s">
        <v>221</v>
      </c>
      <c r="D40" s="2" t="s">
        <v>21</v>
      </c>
      <c r="E40" s="2" t="s">
        <v>37</v>
      </c>
      <c r="F40" s="4">
        <v>47414</v>
      </c>
      <c r="G40" s="2" t="s">
        <v>43</v>
      </c>
      <c r="H40" s="6">
        <v>250</v>
      </c>
      <c r="I40" s="6">
        <v>187.5</v>
      </c>
      <c r="J40" s="6">
        <v>46.875</v>
      </c>
      <c r="K40" s="3"/>
      <c r="L40" s="10"/>
      <c r="M40" s="10"/>
      <c r="N40" s="10"/>
      <c r="O40" s="10"/>
      <c r="P40" s="10"/>
      <c r="Q40" s="4"/>
      <c r="R40" s="10"/>
      <c r="S40" s="10"/>
      <c r="T40" s="10"/>
      <c r="U40" s="10"/>
      <c r="V40" s="10"/>
      <c r="W40" s="12"/>
      <c r="X40" s="12"/>
      <c r="Y40" s="12"/>
      <c r="Z40" s="12"/>
      <c r="AA40" s="12"/>
      <c r="AB40" s="12"/>
    </row>
    <row r="41" spans="2:28" x14ac:dyDescent="0.45">
      <c r="B41" s="2" t="s">
        <v>101</v>
      </c>
      <c r="C41" s="2" t="s">
        <v>102</v>
      </c>
      <c r="D41" s="2" t="s">
        <v>13</v>
      </c>
      <c r="E41" s="2" t="s">
        <v>31</v>
      </c>
      <c r="F41" s="4">
        <v>43888</v>
      </c>
      <c r="G41" s="2" t="s">
        <v>47</v>
      </c>
      <c r="H41" s="6">
        <v>1500</v>
      </c>
      <c r="I41" s="6">
        <v>1200</v>
      </c>
      <c r="J41" s="6">
        <v>420</v>
      </c>
      <c r="K41" s="3"/>
      <c r="L41" s="10"/>
      <c r="M41" s="10"/>
      <c r="N41" s="10"/>
      <c r="O41" s="10"/>
      <c r="P41" s="10"/>
      <c r="Q41" s="4"/>
      <c r="R41" s="10"/>
      <c r="S41" s="10"/>
      <c r="T41" s="10"/>
      <c r="U41" s="20"/>
      <c r="V41" s="20"/>
      <c r="W41" s="12"/>
      <c r="X41" s="12"/>
      <c r="Y41" s="12"/>
      <c r="Z41" s="12"/>
      <c r="AA41" s="12"/>
      <c r="AB41" s="12"/>
    </row>
    <row r="42" spans="2:28" x14ac:dyDescent="0.45">
      <c r="B42" s="2" t="s">
        <v>103</v>
      </c>
      <c r="C42" s="2" t="s">
        <v>104</v>
      </c>
      <c r="D42" s="2" t="s">
        <v>12</v>
      </c>
      <c r="E42" s="2" t="s">
        <v>25</v>
      </c>
      <c r="F42" s="4">
        <v>43987</v>
      </c>
      <c r="G42" s="2" t="s">
        <v>45</v>
      </c>
      <c r="H42" s="6">
        <v>1000</v>
      </c>
      <c r="I42" s="6">
        <v>750</v>
      </c>
      <c r="J42" s="6">
        <v>225</v>
      </c>
      <c r="K42" s="3"/>
      <c r="L42" s="10"/>
      <c r="M42" s="10"/>
      <c r="N42" s="10"/>
      <c r="O42" s="10"/>
      <c r="P42" s="10"/>
      <c r="Q42" s="4"/>
      <c r="R42" s="10"/>
      <c r="S42" s="10"/>
      <c r="T42" s="10"/>
      <c r="U42" s="10"/>
      <c r="V42" s="10"/>
      <c r="W42" s="12"/>
      <c r="X42" s="12"/>
      <c r="Y42" s="12"/>
      <c r="Z42" s="12"/>
      <c r="AA42" s="12"/>
      <c r="AB42" s="12"/>
    </row>
    <row r="43" spans="2:28" x14ac:dyDescent="0.45">
      <c r="B43" s="2" t="s">
        <v>105</v>
      </c>
      <c r="C43" s="2" t="s">
        <v>106</v>
      </c>
      <c r="D43" s="2" t="s">
        <v>15</v>
      </c>
      <c r="E43" s="2" t="s">
        <v>26</v>
      </c>
      <c r="F43" s="4">
        <v>47217</v>
      </c>
      <c r="G43" s="2" t="s">
        <v>45</v>
      </c>
      <c r="H43" s="6">
        <v>1000</v>
      </c>
      <c r="I43" s="6">
        <v>800</v>
      </c>
      <c r="J43" s="6">
        <v>120</v>
      </c>
      <c r="K43" s="3"/>
      <c r="L43" s="10"/>
      <c r="M43" s="10"/>
      <c r="N43" s="10"/>
      <c r="O43" s="10"/>
      <c r="P43" s="10"/>
      <c r="Q43" s="4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</row>
    <row r="44" spans="2:28" x14ac:dyDescent="0.45">
      <c r="B44" s="2" t="s">
        <v>222</v>
      </c>
      <c r="C44" s="2" t="s">
        <v>223</v>
      </c>
      <c r="D44" s="2" t="s">
        <v>8</v>
      </c>
      <c r="E44" s="2" t="s">
        <v>22</v>
      </c>
      <c r="F44" s="4">
        <v>45777</v>
      </c>
      <c r="G44" s="2" t="s">
        <v>44</v>
      </c>
      <c r="H44" s="6">
        <v>650</v>
      </c>
      <c r="I44" s="6">
        <v>520</v>
      </c>
      <c r="J44" s="6">
        <v>208</v>
      </c>
      <c r="K44" s="3"/>
      <c r="L44" s="10"/>
      <c r="M44" s="10"/>
      <c r="N44" s="10"/>
      <c r="O44" s="10"/>
      <c r="P44" s="10"/>
      <c r="Q44" s="4"/>
      <c r="R44" s="10"/>
      <c r="S44" s="10"/>
      <c r="T44" s="10"/>
      <c r="U44" s="10"/>
      <c r="V44" s="10"/>
      <c r="W44" s="12"/>
      <c r="X44" s="12"/>
      <c r="Y44" s="12"/>
      <c r="Z44" s="12"/>
      <c r="AA44" s="12"/>
      <c r="AB44" s="12"/>
    </row>
    <row r="45" spans="2:28" x14ac:dyDescent="0.45">
      <c r="B45" s="2" t="s">
        <v>107</v>
      </c>
      <c r="C45" s="2" t="s">
        <v>108</v>
      </c>
      <c r="D45" s="2" t="s">
        <v>14</v>
      </c>
      <c r="E45" s="2" t="s">
        <v>32</v>
      </c>
      <c r="F45" s="4">
        <v>47598</v>
      </c>
      <c r="G45" s="2" t="s">
        <v>42</v>
      </c>
      <c r="H45" s="6">
        <v>500</v>
      </c>
      <c r="I45" s="6">
        <v>350</v>
      </c>
      <c r="J45" s="6">
        <v>140</v>
      </c>
      <c r="K45" s="3"/>
      <c r="L45" s="10"/>
      <c r="M45" s="10"/>
      <c r="N45" s="10"/>
      <c r="O45" s="10"/>
      <c r="P45" s="10"/>
      <c r="Q45" s="4"/>
      <c r="R45" s="10"/>
      <c r="S45" s="10"/>
      <c r="T45" s="21"/>
      <c r="U45" s="18"/>
      <c r="V45" s="18"/>
      <c r="W45" s="12"/>
      <c r="X45" s="12"/>
      <c r="Y45" s="12"/>
      <c r="Z45" s="12"/>
      <c r="AA45" s="12"/>
      <c r="AB45" s="12"/>
    </row>
    <row r="46" spans="2:28" x14ac:dyDescent="0.45">
      <c r="B46" s="2" t="s">
        <v>109</v>
      </c>
      <c r="C46" s="2" t="s">
        <v>110</v>
      </c>
      <c r="D46" s="2" t="s">
        <v>21</v>
      </c>
      <c r="E46" s="2" t="s">
        <v>37</v>
      </c>
      <c r="F46" s="4">
        <v>44182</v>
      </c>
      <c r="G46" s="2" t="s">
        <v>41</v>
      </c>
      <c r="H46" s="6">
        <v>200</v>
      </c>
      <c r="I46" s="6">
        <v>150</v>
      </c>
      <c r="J46" s="6">
        <v>37.5</v>
      </c>
      <c r="K46" s="3"/>
      <c r="L46" s="10"/>
      <c r="M46" s="18"/>
      <c r="N46" s="10"/>
      <c r="O46" s="10"/>
      <c r="P46" s="10"/>
      <c r="Q46" s="4"/>
      <c r="R46" s="10"/>
      <c r="S46" s="10"/>
      <c r="T46" s="10"/>
      <c r="U46" s="10"/>
      <c r="V46" s="10"/>
      <c r="W46" s="12"/>
      <c r="X46" s="12"/>
      <c r="Y46" s="12"/>
      <c r="Z46" s="12"/>
      <c r="AA46" s="12"/>
      <c r="AB46" s="12"/>
    </row>
    <row r="47" spans="2:28" x14ac:dyDescent="0.45">
      <c r="B47" s="2" t="s">
        <v>111</v>
      </c>
      <c r="C47" s="2" t="s">
        <v>112</v>
      </c>
      <c r="D47" s="2" t="s">
        <v>14</v>
      </c>
      <c r="E47" s="2" t="s">
        <v>32</v>
      </c>
      <c r="F47" s="4">
        <v>47407</v>
      </c>
      <c r="G47" s="2" t="s">
        <v>47</v>
      </c>
      <c r="H47" s="6">
        <v>1500</v>
      </c>
      <c r="I47" s="6">
        <v>1050</v>
      </c>
      <c r="J47" s="6">
        <v>420</v>
      </c>
      <c r="K47" s="3"/>
      <c r="L47" s="14"/>
      <c r="M47" s="18"/>
      <c r="N47" s="10"/>
      <c r="O47" s="10"/>
      <c r="P47" s="10"/>
      <c r="Q47" s="4"/>
      <c r="R47" s="10"/>
      <c r="S47" s="10"/>
      <c r="T47" s="10"/>
      <c r="U47" s="10"/>
      <c r="V47" s="10"/>
      <c r="W47" s="12"/>
      <c r="X47" s="12"/>
      <c r="Y47" s="12"/>
      <c r="Z47" s="12"/>
      <c r="AA47" s="12"/>
      <c r="AB47" s="12"/>
    </row>
    <row r="48" spans="2:28" x14ac:dyDescent="0.45">
      <c r="B48" s="2" t="s">
        <v>113</v>
      </c>
      <c r="C48" s="2" t="s">
        <v>114</v>
      </c>
      <c r="D48" s="2" t="s">
        <v>14</v>
      </c>
      <c r="E48" s="2" t="s">
        <v>32</v>
      </c>
      <c r="F48" s="4">
        <v>45459</v>
      </c>
      <c r="G48" s="2" t="s">
        <v>47</v>
      </c>
      <c r="H48" s="6">
        <v>1500</v>
      </c>
      <c r="I48" s="6">
        <v>1050</v>
      </c>
      <c r="J48" s="6">
        <v>420</v>
      </c>
      <c r="K48" s="3"/>
      <c r="L48" s="14"/>
      <c r="M48" s="18"/>
      <c r="N48" s="10"/>
      <c r="O48" s="10"/>
      <c r="P48" s="10"/>
      <c r="Q48" s="4"/>
      <c r="R48" s="10"/>
      <c r="S48" s="10"/>
      <c r="T48" s="10"/>
      <c r="U48" s="10"/>
      <c r="V48" s="10"/>
      <c r="W48" s="12"/>
      <c r="X48" s="12"/>
      <c r="Y48" s="12"/>
      <c r="Z48" s="12"/>
      <c r="AA48" s="12"/>
      <c r="AB48" s="12"/>
    </row>
    <row r="49" spans="2:28" x14ac:dyDescent="0.45">
      <c r="B49" s="2" t="s">
        <v>115</v>
      </c>
      <c r="C49" s="2" t="s">
        <v>116</v>
      </c>
      <c r="D49" s="2" t="s">
        <v>13</v>
      </c>
      <c r="E49" s="2" t="s">
        <v>31</v>
      </c>
      <c r="F49" s="4">
        <v>45308</v>
      </c>
      <c r="G49" s="2" t="s">
        <v>42</v>
      </c>
      <c r="H49" s="6">
        <v>500</v>
      </c>
      <c r="I49" s="6">
        <v>400</v>
      </c>
      <c r="J49" s="6">
        <v>140</v>
      </c>
      <c r="K49" s="3"/>
      <c r="L49" s="10"/>
      <c r="M49" s="10"/>
      <c r="N49" s="10"/>
      <c r="O49" s="10"/>
      <c r="P49" s="10"/>
      <c r="Q49" s="4"/>
      <c r="R49" s="10"/>
      <c r="S49" s="10"/>
      <c r="T49" s="10"/>
      <c r="U49" s="10"/>
      <c r="V49" s="10"/>
      <c r="W49" s="12"/>
      <c r="X49" s="12"/>
      <c r="Y49" s="12"/>
      <c r="Z49" s="12"/>
      <c r="AA49" s="12"/>
      <c r="AB49" s="12"/>
    </row>
    <row r="50" spans="2:28" x14ac:dyDescent="0.45">
      <c r="B50" s="2" t="s">
        <v>117</v>
      </c>
      <c r="C50" s="2" t="s">
        <v>118</v>
      </c>
      <c r="D50" s="2" t="s">
        <v>18</v>
      </c>
      <c r="E50" s="2" t="s">
        <v>27</v>
      </c>
      <c r="F50" s="4">
        <v>46487</v>
      </c>
      <c r="G50" s="2" t="s">
        <v>41</v>
      </c>
      <c r="H50" s="6">
        <v>200</v>
      </c>
      <c r="I50" s="6">
        <v>160</v>
      </c>
      <c r="J50" s="6">
        <v>48</v>
      </c>
      <c r="K50" s="3"/>
      <c r="L50" s="10"/>
      <c r="M50" s="10"/>
      <c r="N50" s="10"/>
      <c r="O50" s="10"/>
      <c r="P50" s="10"/>
      <c r="Q50" s="4"/>
      <c r="R50" s="10"/>
      <c r="S50" s="10"/>
      <c r="T50" s="10"/>
      <c r="U50" s="10"/>
      <c r="V50" s="10"/>
      <c r="W50" s="12"/>
      <c r="X50" s="12"/>
      <c r="Y50" s="12"/>
      <c r="Z50" s="12"/>
      <c r="AA50" s="12"/>
      <c r="AB50" s="12"/>
    </row>
    <row r="51" spans="2:28" x14ac:dyDescent="0.45">
      <c r="B51" s="2" t="s">
        <v>224</v>
      </c>
      <c r="C51" s="2" t="s">
        <v>225</v>
      </c>
      <c r="D51" s="2" t="s">
        <v>9</v>
      </c>
      <c r="E51" s="2" t="s">
        <v>23</v>
      </c>
      <c r="F51" s="4">
        <v>45718</v>
      </c>
      <c r="G51" s="2" t="s">
        <v>44</v>
      </c>
      <c r="H51" s="6">
        <v>650</v>
      </c>
      <c r="I51" s="6">
        <v>454.99999999999994</v>
      </c>
      <c r="J51" s="6">
        <v>159.24999999999997</v>
      </c>
      <c r="K51" s="3"/>
      <c r="L51" s="14"/>
      <c r="M51" s="15"/>
      <c r="N51" s="12"/>
      <c r="O51" s="12"/>
      <c r="P51" s="12"/>
      <c r="Q51" s="4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45">
      <c r="B52" s="2" t="s">
        <v>84</v>
      </c>
      <c r="C52" s="2" t="s">
        <v>119</v>
      </c>
      <c r="D52" s="2" t="s">
        <v>20</v>
      </c>
      <c r="E52" s="2" t="s">
        <v>28</v>
      </c>
      <c r="F52" s="4">
        <v>47763</v>
      </c>
      <c r="G52" s="2" t="s">
        <v>42</v>
      </c>
      <c r="H52" s="6">
        <v>500</v>
      </c>
      <c r="I52" s="6">
        <v>350</v>
      </c>
      <c r="J52" s="6">
        <v>70</v>
      </c>
      <c r="K52" s="3"/>
      <c r="L52" s="14"/>
      <c r="M52" s="15"/>
      <c r="N52" s="12"/>
      <c r="O52" s="12"/>
      <c r="P52" s="12"/>
      <c r="Q52" s="4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45">
      <c r="B53" s="2" t="s">
        <v>226</v>
      </c>
      <c r="C53" s="2" t="s">
        <v>227</v>
      </c>
      <c r="D53" s="2" t="s">
        <v>17</v>
      </c>
      <c r="E53" s="2" t="s">
        <v>34</v>
      </c>
      <c r="F53" s="4">
        <v>47141</v>
      </c>
      <c r="G53" s="2" t="s">
        <v>43</v>
      </c>
      <c r="H53" s="6">
        <v>250</v>
      </c>
      <c r="I53" s="6">
        <v>187.5</v>
      </c>
      <c r="J53" s="6">
        <v>46.875</v>
      </c>
      <c r="K53" s="3"/>
      <c r="L53" s="12"/>
      <c r="M53" s="12"/>
      <c r="N53" s="12"/>
      <c r="O53" s="12"/>
      <c r="P53" s="12"/>
      <c r="Q53" s="4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45">
      <c r="B54" s="2" t="s">
        <v>120</v>
      </c>
      <c r="C54" s="2" t="s">
        <v>121</v>
      </c>
      <c r="D54" s="2" t="s">
        <v>20</v>
      </c>
      <c r="E54" s="2" t="s">
        <v>28</v>
      </c>
      <c r="F54" s="4">
        <v>44647</v>
      </c>
      <c r="G54" s="2" t="s">
        <v>44</v>
      </c>
      <c r="H54" s="6">
        <v>650</v>
      </c>
      <c r="I54" s="6">
        <v>454.99999999999994</v>
      </c>
      <c r="J54" s="6">
        <v>91</v>
      </c>
      <c r="K54" s="3"/>
      <c r="L54" s="12"/>
      <c r="M54" s="12"/>
      <c r="N54" s="12"/>
      <c r="O54" s="12"/>
      <c r="P54" s="12"/>
      <c r="Q54" s="4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45">
      <c r="B55" s="2" t="s">
        <v>122</v>
      </c>
      <c r="C55" s="2" t="s">
        <v>123</v>
      </c>
      <c r="D55" s="2" t="s">
        <v>9</v>
      </c>
      <c r="E55" s="2" t="s">
        <v>23</v>
      </c>
      <c r="F55" s="4">
        <v>46763</v>
      </c>
      <c r="G55" s="2" t="s">
        <v>45</v>
      </c>
      <c r="H55" s="6">
        <v>1000</v>
      </c>
      <c r="I55" s="6">
        <v>700</v>
      </c>
      <c r="J55" s="6">
        <v>244.99999999999997</v>
      </c>
      <c r="K55" s="3"/>
      <c r="L55" s="12"/>
      <c r="M55" s="12"/>
      <c r="N55" s="12"/>
      <c r="O55" s="12"/>
      <c r="P55" s="12"/>
      <c r="Q55" s="4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45">
      <c r="B56" s="2" t="s">
        <v>124</v>
      </c>
      <c r="C56" s="2" t="s">
        <v>125</v>
      </c>
      <c r="D56" s="2" t="s">
        <v>11</v>
      </c>
      <c r="E56" s="2" t="s">
        <v>29</v>
      </c>
      <c r="F56" s="4">
        <v>45540</v>
      </c>
      <c r="G56" s="2" t="s">
        <v>41</v>
      </c>
      <c r="H56" s="6">
        <v>200</v>
      </c>
      <c r="I56" s="6">
        <v>140</v>
      </c>
      <c r="J56" s="6">
        <v>63</v>
      </c>
      <c r="K56" s="3"/>
      <c r="L56" s="12"/>
      <c r="M56" s="13"/>
      <c r="N56" s="12"/>
      <c r="O56" s="12"/>
      <c r="P56" s="12"/>
      <c r="Q56" s="4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45">
      <c r="B57" s="2" t="s">
        <v>126</v>
      </c>
      <c r="C57" s="2" t="s">
        <v>127</v>
      </c>
      <c r="D57" s="2" t="s">
        <v>18</v>
      </c>
      <c r="E57" s="2" t="s">
        <v>27</v>
      </c>
      <c r="F57" s="4">
        <v>47158</v>
      </c>
      <c r="G57" s="2" t="s">
        <v>43</v>
      </c>
      <c r="H57" s="6">
        <v>250</v>
      </c>
      <c r="I57" s="6">
        <v>200</v>
      </c>
      <c r="J57" s="6">
        <v>60</v>
      </c>
      <c r="K57" s="3"/>
      <c r="L57" s="12"/>
      <c r="M57" s="12"/>
      <c r="N57" s="12"/>
      <c r="O57" s="12"/>
      <c r="P57" s="12"/>
      <c r="Q57" s="4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45">
      <c r="B58" s="2" t="s">
        <v>228</v>
      </c>
      <c r="C58" s="2" t="s">
        <v>229</v>
      </c>
      <c r="D58" s="2" t="s">
        <v>12</v>
      </c>
      <c r="E58" s="2" t="s">
        <v>25</v>
      </c>
      <c r="F58" s="4">
        <v>47402</v>
      </c>
      <c r="G58" s="2" t="s">
        <v>43</v>
      </c>
      <c r="H58" s="6">
        <v>250</v>
      </c>
      <c r="I58" s="6">
        <v>187.5</v>
      </c>
      <c r="J58" s="6">
        <v>56.25</v>
      </c>
      <c r="K58" s="3"/>
      <c r="L58" s="12"/>
      <c r="M58" s="12"/>
      <c r="N58" s="12"/>
      <c r="O58" s="12"/>
      <c r="P58" s="12"/>
      <c r="Q58" s="4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45">
      <c r="B59" s="2" t="s">
        <v>128</v>
      </c>
      <c r="C59" s="2" t="s">
        <v>129</v>
      </c>
      <c r="D59" s="2" t="s">
        <v>17</v>
      </c>
      <c r="E59" s="2" t="s">
        <v>34</v>
      </c>
      <c r="F59" s="4">
        <v>46040</v>
      </c>
      <c r="G59" s="2" t="s">
        <v>44</v>
      </c>
      <c r="H59" s="6">
        <v>650</v>
      </c>
      <c r="I59" s="6">
        <v>487.5</v>
      </c>
      <c r="J59" s="6">
        <v>121.875</v>
      </c>
      <c r="K59" s="3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45">
      <c r="B60" s="2" t="s">
        <v>130</v>
      </c>
      <c r="C60" s="2" t="s">
        <v>131</v>
      </c>
      <c r="D60" s="2" t="s">
        <v>35</v>
      </c>
      <c r="E60" s="2" t="s">
        <v>36</v>
      </c>
      <c r="F60" s="4">
        <v>44666</v>
      </c>
      <c r="G60" s="2" t="s">
        <v>47</v>
      </c>
      <c r="H60" s="6">
        <v>1500</v>
      </c>
      <c r="I60" s="6">
        <v>1050</v>
      </c>
      <c r="J60" s="6">
        <v>420</v>
      </c>
      <c r="K60" s="3"/>
      <c r="L60" s="12"/>
      <c r="M60" s="13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45">
      <c r="B61" s="2" t="s">
        <v>132</v>
      </c>
      <c r="C61" s="2" t="s">
        <v>133</v>
      </c>
      <c r="D61" s="2" t="s">
        <v>15</v>
      </c>
      <c r="E61" s="2" t="s">
        <v>26</v>
      </c>
      <c r="F61" s="4">
        <v>44035</v>
      </c>
      <c r="G61" s="2" t="s">
        <v>45</v>
      </c>
      <c r="H61" s="6">
        <v>1000</v>
      </c>
      <c r="I61" s="6">
        <v>800</v>
      </c>
      <c r="J61" s="6">
        <v>120</v>
      </c>
      <c r="K61" s="3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2:28" x14ac:dyDescent="0.45">
      <c r="B62" s="2" t="s">
        <v>134</v>
      </c>
      <c r="C62" s="2" t="s">
        <v>135</v>
      </c>
      <c r="D62" s="2" t="s">
        <v>16</v>
      </c>
      <c r="E62" s="2" t="s">
        <v>33</v>
      </c>
      <c r="F62" s="4">
        <v>44259</v>
      </c>
      <c r="G62" s="2" t="s">
        <v>45</v>
      </c>
      <c r="H62" s="6">
        <v>1000</v>
      </c>
      <c r="I62" s="6">
        <v>750</v>
      </c>
      <c r="J62" s="6">
        <v>150</v>
      </c>
      <c r="K62" s="3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2:28" x14ac:dyDescent="0.45">
      <c r="B63" s="2" t="s">
        <v>136</v>
      </c>
      <c r="C63" s="2" t="s">
        <v>137</v>
      </c>
      <c r="D63" s="2" t="s">
        <v>35</v>
      </c>
      <c r="E63" s="2" t="s">
        <v>36</v>
      </c>
      <c r="F63" s="4">
        <v>47074</v>
      </c>
      <c r="G63" s="2" t="s">
        <v>46</v>
      </c>
      <c r="H63" s="6">
        <v>1250</v>
      </c>
      <c r="I63" s="6">
        <v>875</v>
      </c>
      <c r="J63" s="6">
        <v>350</v>
      </c>
      <c r="K63" s="3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2:28" x14ac:dyDescent="0.45">
      <c r="B64" s="2" t="s">
        <v>138</v>
      </c>
      <c r="C64" s="2" t="s">
        <v>139</v>
      </c>
      <c r="D64" s="2" t="s">
        <v>19</v>
      </c>
      <c r="E64" s="2" t="s">
        <v>30</v>
      </c>
      <c r="F64" s="4">
        <v>46001</v>
      </c>
      <c r="G64" s="2" t="s">
        <v>42</v>
      </c>
      <c r="H64" s="6">
        <v>500</v>
      </c>
      <c r="I64" s="6">
        <v>400</v>
      </c>
      <c r="J64" s="6">
        <v>100</v>
      </c>
      <c r="K64" s="3"/>
      <c r="L64" s="12"/>
      <c r="M64" s="22"/>
      <c r="N64" s="12"/>
      <c r="O64" s="16"/>
      <c r="P64" s="12"/>
      <c r="Q64" s="12"/>
      <c r="R64" s="12"/>
      <c r="S64" s="16"/>
      <c r="T64" s="12"/>
      <c r="U64" s="12"/>
      <c r="V64" s="16"/>
      <c r="W64" s="12"/>
      <c r="X64" s="12"/>
      <c r="Y64" s="12"/>
      <c r="Z64" s="12"/>
      <c r="AA64" s="12"/>
      <c r="AB64" s="12"/>
    </row>
    <row r="65" spans="2:28" x14ac:dyDescent="0.45">
      <c r="B65" s="2" t="s">
        <v>140</v>
      </c>
      <c r="C65" s="2" t="s">
        <v>141</v>
      </c>
      <c r="D65" s="2" t="s">
        <v>18</v>
      </c>
      <c r="E65" s="2" t="s">
        <v>27</v>
      </c>
      <c r="F65" s="4">
        <v>46922</v>
      </c>
      <c r="G65" s="2" t="s">
        <v>41</v>
      </c>
      <c r="H65" s="6">
        <v>200</v>
      </c>
      <c r="I65" s="6">
        <v>160</v>
      </c>
      <c r="J65" s="6">
        <v>48</v>
      </c>
      <c r="K65" s="3"/>
      <c r="L65" s="12"/>
      <c r="M65" s="15"/>
      <c r="N65" s="12"/>
      <c r="O65" s="17"/>
      <c r="P65" s="12"/>
      <c r="Q65" s="12"/>
      <c r="R65" s="12"/>
      <c r="S65" s="17"/>
      <c r="T65" s="12"/>
      <c r="U65" s="12"/>
      <c r="V65" s="17"/>
      <c r="W65" s="12"/>
      <c r="X65" s="12"/>
      <c r="Y65" s="12"/>
      <c r="Z65" s="12"/>
      <c r="AA65" s="12"/>
      <c r="AB65" s="12"/>
    </row>
    <row r="66" spans="2:28" x14ac:dyDescent="0.45">
      <c r="B66" s="2" t="s">
        <v>142</v>
      </c>
      <c r="C66" s="2" t="s">
        <v>143</v>
      </c>
      <c r="D66" s="2" t="s">
        <v>19</v>
      </c>
      <c r="E66" s="2" t="s">
        <v>30</v>
      </c>
      <c r="F66" s="4">
        <v>47693</v>
      </c>
      <c r="G66" s="2" t="s">
        <v>45</v>
      </c>
      <c r="H66" s="6">
        <v>1000</v>
      </c>
      <c r="I66" s="6">
        <v>800</v>
      </c>
      <c r="J66" s="6">
        <v>200</v>
      </c>
      <c r="K66" s="3"/>
      <c r="L66" s="12"/>
      <c r="M66" s="15"/>
      <c r="N66" s="12"/>
      <c r="O66" s="17"/>
      <c r="P66" s="12"/>
      <c r="Q66" s="12"/>
      <c r="R66" s="12"/>
      <c r="S66" s="17"/>
      <c r="T66" s="12"/>
      <c r="U66" s="12"/>
      <c r="V66" s="17"/>
      <c r="W66" s="12"/>
      <c r="X66" s="12"/>
      <c r="Y66" s="12"/>
      <c r="Z66" s="12"/>
      <c r="AA66" s="12"/>
      <c r="AB66" s="12"/>
    </row>
    <row r="67" spans="2:28" x14ac:dyDescent="0.45">
      <c r="B67" s="2" t="s">
        <v>144</v>
      </c>
      <c r="C67" s="2" t="s">
        <v>145</v>
      </c>
      <c r="D67" s="2" t="s">
        <v>12</v>
      </c>
      <c r="E67" s="2" t="s">
        <v>25</v>
      </c>
      <c r="F67" s="4">
        <v>45677</v>
      </c>
      <c r="G67" s="2" t="s">
        <v>43</v>
      </c>
      <c r="H67" s="6">
        <v>250</v>
      </c>
      <c r="I67" s="6">
        <v>187.5</v>
      </c>
      <c r="J67" s="6">
        <v>56.25</v>
      </c>
      <c r="K67" s="3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2:28" x14ac:dyDescent="0.45">
      <c r="B68" s="2" t="s">
        <v>146</v>
      </c>
      <c r="C68" s="2" t="s">
        <v>147</v>
      </c>
      <c r="D68" s="2" t="s">
        <v>19</v>
      </c>
      <c r="E68" s="2" t="s">
        <v>30</v>
      </c>
      <c r="F68" s="4">
        <v>44435</v>
      </c>
      <c r="G68" s="2" t="s">
        <v>44</v>
      </c>
      <c r="H68" s="6">
        <v>650</v>
      </c>
      <c r="I68" s="6">
        <v>520</v>
      </c>
      <c r="J68" s="6">
        <v>130</v>
      </c>
      <c r="K68" s="3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2:28" x14ac:dyDescent="0.45">
      <c r="B69" s="2" t="s">
        <v>230</v>
      </c>
      <c r="C69" s="2" t="s">
        <v>231</v>
      </c>
      <c r="D69" s="2" t="s">
        <v>18</v>
      </c>
      <c r="E69" s="2" t="s">
        <v>27</v>
      </c>
      <c r="F69" s="4">
        <v>45445</v>
      </c>
      <c r="G69" s="2" t="s">
        <v>44</v>
      </c>
      <c r="H69" s="6">
        <v>650</v>
      </c>
      <c r="I69" s="6">
        <v>520</v>
      </c>
      <c r="J69" s="6">
        <v>156</v>
      </c>
      <c r="K69" s="3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2:28" x14ac:dyDescent="0.45">
      <c r="B70" s="2" t="s">
        <v>148</v>
      </c>
      <c r="C70" s="2" t="s">
        <v>149</v>
      </c>
      <c r="D70" s="2" t="s">
        <v>11</v>
      </c>
      <c r="E70" s="2" t="s">
        <v>29</v>
      </c>
      <c r="F70" s="4">
        <v>44666</v>
      </c>
      <c r="G70" s="2" t="s">
        <v>43</v>
      </c>
      <c r="H70" s="6">
        <v>250</v>
      </c>
      <c r="I70" s="6">
        <v>175</v>
      </c>
      <c r="J70" s="6">
        <v>78.75</v>
      </c>
      <c r="K70" s="3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2:28" x14ac:dyDescent="0.45">
      <c r="B71" s="2" t="s">
        <v>150</v>
      </c>
      <c r="C71" s="2" t="s">
        <v>151</v>
      </c>
      <c r="D71" s="2" t="s">
        <v>16</v>
      </c>
      <c r="E71" s="2" t="s">
        <v>33</v>
      </c>
      <c r="F71" s="4">
        <v>43972</v>
      </c>
      <c r="G71" s="2" t="s">
        <v>42</v>
      </c>
      <c r="H71" s="6">
        <v>500</v>
      </c>
      <c r="I71" s="6">
        <v>375</v>
      </c>
      <c r="J71" s="6">
        <v>75</v>
      </c>
      <c r="K71" s="3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2"/>
      <c r="X71" s="12"/>
      <c r="Y71" s="12"/>
      <c r="Z71" s="12"/>
      <c r="AA71" s="12"/>
      <c r="AB71" s="12"/>
    </row>
    <row r="72" spans="2:28" x14ac:dyDescent="0.45">
      <c r="B72" s="2" t="s">
        <v>152</v>
      </c>
      <c r="C72" s="2" t="s">
        <v>153</v>
      </c>
      <c r="D72" s="2" t="s">
        <v>13</v>
      </c>
      <c r="E72" s="2" t="s">
        <v>31</v>
      </c>
      <c r="F72" s="4">
        <v>45074</v>
      </c>
      <c r="G72" s="2" t="s">
        <v>44</v>
      </c>
      <c r="H72" s="6">
        <v>650</v>
      </c>
      <c r="I72" s="6">
        <v>520</v>
      </c>
      <c r="J72" s="6">
        <v>182</v>
      </c>
      <c r="K72" s="3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2"/>
      <c r="X72" s="12"/>
      <c r="Y72" s="12"/>
      <c r="Z72" s="12"/>
      <c r="AA72" s="12"/>
      <c r="AB72" s="12"/>
    </row>
    <row r="73" spans="2:28" x14ac:dyDescent="0.45">
      <c r="B73" s="2" t="s">
        <v>154</v>
      </c>
      <c r="C73" s="2" t="s">
        <v>155</v>
      </c>
      <c r="D73" s="2" t="s">
        <v>20</v>
      </c>
      <c r="E73" s="2" t="s">
        <v>28</v>
      </c>
      <c r="F73" s="4">
        <v>46048</v>
      </c>
      <c r="G73" s="2" t="s">
        <v>46</v>
      </c>
      <c r="H73" s="6">
        <v>1250</v>
      </c>
      <c r="I73" s="6">
        <v>875</v>
      </c>
      <c r="J73" s="6">
        <v>175</v>
      </c>
      <c r="K73" s="3"/>
      <c r="L73" s="12"/>
      <c r="M73" s="15"/>
      <c r="N73" s="12"/>
      <c r="O73" s="17"/>
      <c r="P73" s="12"/>
      <c r="Q73" s="12"/>
      <c r="R73" s="12"/>
      <c r="S73" s="17"/>
      <c r="T73" s="12"/>
      <c r="U73" s="12"/>
      <c r="V73" s="17"/>
      <c r="W73" s="12"/>
      <c r="X73" s="12"/>
      <c r="Y73" s="12"/>
      <c r="Z73" s="12"/>
      <c r="AA73" s="12"/>
      <c r="AB73" s="12"/>
    </row>
    <row r="74" spans="2:28" x14ac:dyDescent="0.45">
      <c r="B74" s="2" t="s">
        <v>156</v>
      </c>
      <c r="C74" s="2" t="s">
        <v>157</v>
      </c>
      <c r="D74" s="2" t="s">
        <v>16</v>
      </c>
      <c r="E74" s="2" t="s">
        <v>33</v>
      </c>
      <c r="F74" s="4">
        <v>47589</v>
      </c>
      <c r="G74" s="2" t="s">
        <v>47</v>
      </c>
      <c r="H74" s="6">
        <v>1500</v>
      </c>
      <c r="I74" s="6">
        <v>1125</v>
      </c>
      <c r="J74" s="6">
        <v>225</v>
      </c>
      <c r="K74" s="3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2"/>
      <c r="X74" s="12"/>
      <c r="Y74" s="12"/>
      <c r="Z74" s="12"/>
      <c r="AA74" s="12"/>
      <c r="AB74" s="12"/>
    </row>
    <row r="75" spans="2:28" x14ac:dyDescent="0.45">
      <c r="B75" s="2" t="s">
        <v>158</v>
      </c>
      <c r="C75" s="2" t="s">
        <v>159</v>
      </c>
      <c r="D75" s="2" t="s">
        <v>21</v>
      </c>
      <c r="E75" s="2" t="s">
        <v>37</v>
      </c>
      <c r="F75" s="4">
        <v>47780</v>
      </c>
      <c r="G75" s="2" t="s">
        <v>46</v>
      </c>
      <c r="H75" s="6">
        <v>1250</v>
      </c>
      <c r="I75" s="6">
        <v>937.5</v>
      </c>
      <c r="J75" s="6">
        <v>234.375</v>
      </c>
      <c r="K75" s="3"/>
      <c r="L75" s="14"/>
      <c r="M75" s="15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2:28" x14ac:dyDescent="0.45">
      <c r="B76" s="2" t="s">
        <v>232</v>
      </c>
      <c r="C76" s="2" t="s">
        <v>233</v>
      </c>
      <c r="D76" s="2" t="s">
        <v>11</v>
      </c>
      <c r="E76" s="2" t="s">
        <v>29</v>
      </c>
      <c r="F76" s="4">
        <v>44032</v>
      </c>
      <c r="G76" s="2" t="s">
        <v>43</v>
      </c>
      <c r="H76" s="6">
        <v>250</v>
      </c>
      <c r="I76" s="6">
        <v>175</v>
      </c>
      <c r="J76" s="6">
        <v>78.75</v>
      </c>
      <c r="K76" s="3"/>
      <c r="L76" s="14"/>
      <c r="M76" s="15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2:28" x14ac:dyDescent="0.45">
      <c r="B77" s="2" t="s">
        <v>160</v>
      </c>
      <c r="C77" s="2" t="s">
        <v>161</v>
      </c>
      <c r="D77" s="2" t="s">
        <v>12</v>
      </c>
      <c r="E77" s="2" t="s">
        <v>25</v>
      </c>
      <c r="F77" s="4">
        <v>46389</v>
      </c>
      <c r="G77" s="2" t="s">
        <v>45</v>
      </c>
      <c r="H77" s="6">
        <v>1000</v>
      </c>
      <c r="I77" s="6">
        <v>750</v>
      </c>
      <c r="J77" s="6">
        <v>225</v>
      </c>
      <c r="K77" s="3"/>
      <c r="L77" s="14"/>
      <c r="M77" s="15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2:28" x14ac:dyDescent="0.45">
      <c r="B78" s="2" t="s">
        <v>162</v>
      </c>
      <c r="C78" s="2" t="s">
        <v>163</v>
      </c>
      <c r="D78" s="2" t="s">
        <v>19</v>
      </c>
      <c r="E78" s="2" t="s">
        <v>30</v>
      </c>
      <c r="F78" s="4">
        <v>45159</v>
      </c>
      <c r="G78" s="2" t="s">
        <v>40</v>
      </c>
      <c r="H78" s="6">
        <v>100</v>
      </c>
      <c r="I78" s="6">
        <v>80</v>
      </c>
      <c r="J78" s="6">
        <v>20</v>
      </c>
      <c r="K78" s="3"/>
      <c r="L78" s="14"/>
      <c r="M78" s="15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2:28" x14ac:dyDescent="0.45">
      <c r="B79" s="2" t="s">
        <v>164</v>
      </c>
      <c r="C79" s="2" t="s">
        <v>165</v>
      </c>
      <c r="D79" s="2" t="s">
        <v>14</v>
      </c>
      <c r="E79" s="2" t="s">
        <v>32</v>
      </c>
      <c r="F79" s="4">
        <v>44776</v>
      </c>
      <c r="G79" s="2" t="s">
        <v>42</v>
      </c>
      <c r="H79" s="6">
        <v>500</v>
      </c>
      <c r="I79" s="6">
        <v>350</v>
      </c>
      <c r="J79" s="6">
        <v>140</v>
      </c>
      <c r="K79" s="3"/>
      <c r="L79" s="3"/>
      <c r="M79" s="4"/>
    </row>
    <row r="80" spans="2:28" x14ac:dyDescent="0.45">
      <c r="B80" s="2" t="s">
        <v>166</v>
      </c>
      <c r="C80" s="2" t="s">
        <v>167</v>
      </c>
      <c r="D80" s="2" t="s">
        <v>14</v>
      </c>
      <c r="E80" s="2" t="s">
        <v>32</v>
      </c>
      <c r="F80" s="4">
        <v>45752</v>
      </c>
      <c r="G80" s="2" t="s">
        <v>41</v>
      </c>
      <c r="H80" s="6">
        <v>200</v>
      </c>
      <c r="I80" s="6">
        <v>140</v>
      </c>
      <c r="J80" s="6">
        <v>56</v>
      </c>
      <c r="K80" s="3"/>
      <c r="L80" s="3"/>
      <c r="M80" s="4"/>
    </row>
    <row r="81" spans="2:22" x14ac:dyDescent="0.45">
      <c r="B81" s="2" t="s">
        <v>168</v>
      </c>
      <c r="C81" s="2" t="s">
        <v>169</v>
      </c>
      <c r="D81" s="2" t="s">
        <v>17</v>
      </c>
      <c r="E81" s="2" t="s">
        <v>34</v>
      </c>
      <c r="F81" s="4">
        <v>47419</v>
      </c>
      <c r="G81" s="2" t="s">
        <v>47</v>
      </c>
      <c r="H81" s="6">
        <v>1500</v>
      </c>
      <c r="I81" s="6">
        <v>1125</v>
      </c>
      <c r="J81" s="6">
        <v>281.25</v>
      </c>
      <c r="K81" s="3"/>
      <c r="L81" s="3"/>
      <c r="M81" s="4"/>
    </row>
    <row r="82" spans="2:22" x14ac:dyDescent="0.45">
      <c r="B82" s="2" t="s">
        <v>234</v>
      </c>
      <c r="C82" s="2" t="s">
        <v>235</v>
      </c>
      <c r="D82" s="2" t="s">
        <v>15</v>
      </c>
      <c r="E82" s="2" t="s">
        <v>26</v>
      </c>
      <c r="F82" s="4">
        <v>45340</v>
      </c>
      <c r="G82" s="2" t="s">
        <v>41</v>
      </c>
      <c r="H82" s="6">
        <v>200</v>
      </c>
      <c r="I82" s="6">
        <v>160</v>
      </c>
      <c r="J82" s="6">
        <v>24</v>
      </c>
      <c r="K82" s="3"/>
      <c r="L82" s="3"/>
      <c r="M82" s="4"/>
    </row>
    <row r="83" spans="2:22" x14ac:dyDescent="0.45">
      <c r="B83" s="2" t="s">
        <v>170</v>
      </c>
      <c r="C83" s="2" t="s">
        <v>171</v>
      </c>
      <c r="D83" s="2" t="s">
        <v>16</v>
      </c>
      <c r="E83" s="2" t="s">
        <v>33</v>
      </c>
      <c r="F83" s="4">
        <v>46658</v>
      </c>
      <c r="G83" s="2" t="s">
        <v>41</v>
      </c>
      <c r="H83" s="6">
        <v>200</v>
      </c>
      <c r="I83" s="6">
        <v>150</v>
      </c>
      <c r="J83" s="6">
        <v>30</v>
      </c>
      <c r="K83" s="3"/>
      <c r="L83" s="3"/>
      <c r="M83" s="4"/>
    </row>
    <row r="84" spans="2:22" x14ac:dyDescent="0.45">
      <c r="B84" s="2" t="s">
        <v>172</v>
      </c>
      <c r="C84" s="2" t="s">
        <v>173</v>
      </c>
      <c r="D84" s="2" t="s">
        <v>35</v>
      </c>
      <c r="E84" s="2" t="s">
        <v>36</v>
      </c>
      <c r="F84" s="4">
        <v>45386</v>
      </c>
      <c r="G84" s="2" t="s">
        <v>46</v>
      </c>
      <c r="H84" s="6">
        <v>1250</v>
      </c>
      <c r="I84" s="6">
        <v>875</v>
      </c>
      <c r="J84" s="6">
        <v>350</v>
      </c>
      <c r="K84" s="3"/>
      <c r="L84" s="3"/>
      <c r="M84" s="4"/>
    </row>
    <row r="85" spans="2:22" x14ac:dyDescent="0.45">
      <c r="B85" s="2" t="s">
        <v>174</v>
      </c>
      <c r="C85" s="2" t="s">
        <v>175</v>
      </c>
      <c r="D85" s="2" t="s">
        <v>35</v>
      </c>
      <c r="E85" s="2" t="s">
        <v>36</v>
      </c>
      <c r="F85" s="4">
        <v>46265</v>
      </c>
      <c r="G85" s="2" t="s">
        <v>42</v>
      </c>
      <c r="H85" s="6">
        <v>500</v>
      </c>
      <c r="I85" s="6">
        <v>350</v>
      </c>
      <c r="J85" s="6">
        <v>140</v>
      </c>
      <c r="K85" s="3"/>
      <c r="L85" s="3"/>
      <c r="M85" s="4"/>
    </row>
    <row r="86" spans="2:22" x14ac:dyDescent="0.45">
      <c r="B86" s="2" t="s">
        <v>176</v>
      </c>
      <c r="C86" s="2" t="s">
        <v>177</v>
      </c>
      <c r="D86" s="2" t="s">
        <v>17</v>
      </c>
      <c r="E86" s="2" t="s">
        <v>34</v>
      </c>
      <c r="F86" s="4">
        <v>44929</v>
      </c>
      <c r="G86" s="2" t="s">
        <v>45</v>
      </c>
      <c r="H86" s="6">
        <v>1000</v>
      </c>
      <c r="I86" s="6">
        <v>750</v>
      </c>
      <c r="J86" s="6">
        <v>187.5</v>
      </c>
      <c r="K86" s="3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</row>
    <row r="87" spans="2:22" x14ac:dyDescent="0.45">
      <c r="B87" s="2" t="s">
        <v>236</v>
      </c>
      <c r="C87" s="2" t="s">
        <v>237</v>
      </c>
      <c r="D87" s="2" t="s">
        <v>21</v>
      </c>
      <c r="E87" s="2" t="s">
        <v>37</v>
      </c>
      <c r="F87" s="4">
        <v>47524</v>
      </c>
      <c r="G87" s="2" t="s">
        <v>45</v>
      </c>
      <c r="H87" s="6">
        <v>1000</v>
      </c>
      <c r="I87" s="6">
        <v>750</v>
      </c>
      <c r="J87" s="6">
        <v>187.5</v>
      </c>
      <c r="K87" s="3"/>
      <c r="L87" s="3"/>
      <c r="M87" s="4"/>
    </row>
    <row r="88" spans="2:22" x14ac:dyDescent="0.45">
      <c r="B88" s="2" t="s">
        <v>178</v>
      </c>
      <c r="C88" s="2" t="s">
        <v>179</v>
      </c>
      <c r="D88" s="2" t="s">
        <v>20</v>
      </c>
      <c r="E88" s="2" t="s">
        <v>28</v>
      </c>
      <c r="F88" s="4">
        <v>46627</v>
      </c>
      <c r="G88" s="2" t="s">
        <v>41</v>
      </c>
      <c r="H88" s="6">
        <v>200</v>
      </c>
      <c r="I88" s="6">
        <v>140</v>
      </c>
      <c r="J88" s="6">
        <v>28</v>
      </c>
      <c r="K88" s="3"/>
      <c r="L88" s="3"/>
      <c r="M88" s="4"/>
    </row>
    <row r="89" spans="2:22" x14ac:dyDescent="0.45">
      <c r="B89" s="2" t="s">
        <v>182</v>
      </c>
      <c r="C89" s="2" t="s">
        <v>183</v>
      </c>
      <c r="D89" s="2" t="s">
        <v>9</v>
      </c>
      <c r="E89" s="2" t="s">
        <v>23</v>
      </c>
      <c r="F89" s="4">
        <v>47042</v>
      </c>
      <c r="G89" s="2" t="s">
        <v>41</v>
      </c>
      <c r="H89" s="6">
        <v>200</v>
      </c>
      <c r="I89" s="6">
        <v>140</v>
      </c>
      <c r="J89" s="6">
        <v>49</v>
      </c>
      <c r="K89" s="3"/>
      <c r="L89" s="3"/>
      <c r="M89" s="4"/>
    </row>
    <row r="90" spans="2:22" x14ac:dyDescent="0.45">
      <c r="B90" s="2" t="s">
        <v>184</v>
      </c>
      <c r="C90" s="2" t="s">
        <v>185</v>
      </c>
      <c r="D90" s="2" t="s">
        <v>14</v>
      </c>
      <c r="E90" s="2" t="s">
        <v>32</v>
      </c>
      <c r="F90" s="4">
        <v>47500</v>
      </c>
      <c r="G90" s="2" t="s">
        <v>43</v>
      </c>
      <c r="H90" s="6">
        <v>250</v>
      </c>
      <c r="I90" s="6">
        <v>175</v>
      </c>
      <c r="J90" s="6">
        <v>70</v>
      </c>
      <c r="K90" s="3"/>
      <c r="L90" s="3"/>
    </row>
    <row r="91" spans="2:22" x14ac:dyDescent="0.45">
      <c r="B91" s="2" t="s">
        <v>180</v>
      </c>
      <c r="C91" s="2" t="s">
        <v>181</v>
      </c>
      <c r="D91" s="2" t="s">
        <v>10</v>
      </c>
      <c r="E91" s="2" t="s">
        <v>24</v>
      </c>
      <c r="F91" s="4">
        <v>45638</v>
      </c>
      <c r="G91" s="2" t="s">
        <v>42</v>
      </c>
      <c r="H91" s="6">
        <v>500</v>
      </c>
      <c r="I91" s="6">
        <v>350</v>
      </c>
      <c r="J91" s="6">
        <v>105</v>
      </c>
      <c r="K91" s="3"/>
      <c r="L91" s="3"/>
    </row>
    <row r="92" spans="2:22" x14ac:dyDescent="0.45">
      <c r="B92" s="2" t="s">
        <v>186</v>
      </c>
      <c r="C92" s="2" t="s">
        <v>187</v>
      </c>
      <c r="D92" s="2" t="s">
        <v>35</v>
      </c>
      <c r="E92" s="2" t="s">
        <v>36</v>
      </c>
      <c r="F92" s="4">
        <v>46301</v>
      </c>
      <c r="G92" s="2" t="s">
        <v>43</v>
      </c>
      <c r="H92" s="6">
        <v>250</v>
      </c>
      <c r="I92" s="6">
        <v>175</v>
      </c>
      <c r="J92" s="6">
        <v>70</v>
      </c>
      <c r="K92" s="3"/>
      <c r="L92" s="3"/>
      <c r="M92" s="4"/>
    </row>
    <row r="93" spans="2:22" x14ac:dyDescent="0.45">
      <c r="B93" s="2" t="s">
        <v>188</v>
      </c>
      <c r="C93" s="2" t="s">
        <v>189</v>
      </c>
      <c r="D93" s="2" t="s">
        <v>14</v>
      </c>
      <c r="E93" s="2" t="s">
        <v>32</v>
      </c>
      <c r="F93" s="4">
        <v>44239</v>
      </c>
      <c r="G93" s="2" t="s">
        <v>45</v>
      </c>
      <c r="H93" s="6">
        <v>1000</v>
      </c>
      <c r="I93" s="6">
        <v>700</v>
      </c>
      <c r="J93" s="6">
        <v>280</v>
      </c>
      <c r="K93" s="3"/>
      <c r="L93" s="3"/>
      <c r="M93" s="4"/>
    </row>
    <row r="94" spans="2:22" x14ac:dyDescent="0.45">
      <c r="B94" s="2" t="s">
        <v>238</v>
      </c>
      <c r="C94" s="2" t="s">
        <v>239</v>
      </c>
      <c r="D94" s="2" t="s">
        <v>35</v>
      </c>
      <c r="E94" s="2" t="s">
        <v>36</v>
      </c>
      <c r="F94" s="4">
        <v>43850</v>
      </c>
      <c r="G94" s="2" t="s">
        <v>44</v>
      </c>
      <c r="H94" s="6">
        <v>650</v>
      </c>
      <c r="I94" s="6">
        <v>454.99999999999994</v>
      </c>
      <c r="J94" s="6">
        <v>182</v>
      </c>
      <c r="K94" s="3"/>
      <c r="L94" s="3"/>
      <c r="M94" s="4"/>
    </row>
    <row r="95" spans="2:22" x14ac:dyDescent="0.45">
      <c r="B95" s="2" t="s">
        <v>190</v>
      </c>
      <c r="C95" s="2" t="s">
        <v>191</v>
      </c>
      <c r="D95" s="2" t="s">
        <v>20</v>
      </c>
      <c r="E95" s="2" t="s">
        <v>28</v>
      </c>
      <c r="F95" s="4">
        <v>45119</v>
      </c>
      <c r="G95" s="2" t="s">
        <v>43</v>
      </c>
      <c r="H95" s="6">
        <v>250</v>
      </c>
      <c r="I95" s="6">
        <v>175</v>
      </c>
      <c r="J95" s="6">
        <v>35</v>
      </c>
      <c r="K95" s="3"/>
      <c r="L95" s="3"/>
      <c r="M95" s="4"/>
    </row>
    <row r="96" spans="2:22" x14ac:dyDescent="0.45">
      <c r="B96" s="2" t="s">
        <v>192</v>
      </c>
      <c r="C96" s="2" t="s">
        <v>193</v>
      </c>
      <c r="D96" s="2" t="s">
        <v>17</v>
      </c>
      <c r="E96" s="2" t="s">
        <v>34</v>
      </c>
      <c r="F96" s="4">
        <v>44333</v>
      </c>
      <c r="G96" s="2" t="s">
        <v>44</v>
      </c>
      <c r="H96" s="6">
        <v>650</v>
      </c>
      <c r="I96" s="6">
        <v>487.5</v>
      </c>
      <c r="J96" s="6">
        <v>121.875</v>
      </c>
      <c r="K96" s="3"/>
      <c r="L96" s="3"/>
      <c r="M96" s="4"/>
    </row>
    <row r="97" spans="2:15" x14ac:dyDescent="0.45">
      <c r="B97" s="2" t="s">
        <v>194</v>
      </c>
      <c r="C97" s="2" t="s">
        <v>195</v>
      </c>
      <c r="D97" s="2" t="s">
        <v>21</v>
      </c>
      <c r="E97" s="2" t="s">
        <v>37</v>
      </c>
      <c r="F97" s="4">
        <v>46535</v>
      </c>
      <c r="G97" s="2" t="s">
        <v>45</v>
      </c>
      <c r="H97" s="6">
        <v>1000</v>
      </c>
      <c r="I97" s="6">
        <v>750</v>
      </c>
      <c r="J97" s="6">
        <v>187.5</v>
      </c>
      <c r="K97" s="3"/>
      <c r="L97" s="3"/>
      <c r="M97" s="4"/>
    </row>
    <row r="98" spans="2:15" x14ac:dyDescent="0.45">
      <c r="B98" s="2" t="s">
        <v>240</v>
      </c>
      <c r="C98" s="2" t="s">
        <v>241</v>
      </c>
      <c r="D98" s="2" t="s">
        <v>11</v>
      </c>
      <c r="E98" s="2" t="s">
        <v>29</v>
      </c>
      <c r="F98" s="4">
        <v>46540</v>
      </c>
      <c r="G98" s="2" t="s">
        <v>43</v>
      </c>
      <c r="H98" s="6">
        <v>250</v>
      </c>
      <c r="I98" s="6">
        <v>175</v>
      </c>
      <c r="J98" s="6">
        <v>78.75</v>
      </c>
      <c r="K98" s="3"/>
      <c r="L98" s="3"/>
      <c r="M98" s="4"/>
    </row>
    <row r="99" spans="2:15" x14ac:dyDescent="0.45">
      <c r="B99" s="2" t="s">
        <v>196</v>
      </c>
      <c r="C99" s="2" t="s">
        <v>197</v>
      </c>
      <c r="D99" s="2" t="s">
        <v>20</v>
      </c>
      <c r="E99" s="2" t="s">
        <v>28</v>
      </c>
      <c r="F99" s="4">
        <v>44220</v>
      </c>
      <c r="G99" s="2" t="s">
        <v>40</v>
      </c>
      <c r="H99" s="6">
        <v>100</v>
      </c>
      <c r="I99" s="6">
        <v>70</v>
      </c>
      <c r="J99" s="6">
        <v>14</v>
      </c>
      <c r="K99" s="3"/>
      <c r="L99" s="3"/>
      <c r="M99" s="4"/>
    </row>
    <row r="100" spans="2:15" x14ac:dyDescent="0.45">
      <c r="B100" s="2" t="s">
        <v>242</v>
      </c>
      <c r="C100" s="2" t="s">
        <v>243</v>
      </c>
      <c r="D100" s="2" t="s">
        <v>19</v>
      </c>
      <c r="E100" s="2" t="s">
        <v>30</v>
      </c>
      <c r="F100" s="4">
        <v>45463</v>
      </c>
      <c r="G100" s="2" t="s">
        <v>46</v>
      </c>
      <c r="H100" s="6">
        <v>1250</v>
      </c>
      <c r="I100" s="6">
        <v>1000</v>
      </c>
      <c r="J100" s="6">
        <v>250</v>
      </c>
      <c r="K100" s="3"/>
      <c r="L100" s="3"/>
      <c r="M100" s="4"/>
      <c r="O100" s="11"/>
    </row>
    <row r="101" spans="2:15" x14ac:dyDescent="0.45">
      <c r="B101" s="2" t="s">
        <v>198</v>
      </c>
      <c r="C101" s="2" t="s">
        <v>199</v>
      </c>
      <c r="D101" s="2" t="s">
        <v>17</v>
      </c>
      <c r="E101" s="2" t="s">
        <v>34</v>
      </c>
      <c r="F101" s="4">
        <v>45235</v>
      </c>
      <c r="G101" s="2" t="s">
        <v>47</v>
      </c>
      <c r="H101" s="6">
        <v>1500</v>
      </c>
      <c r="I101" s="6">
        <v>1125</v>
      </c>
      <c r="J101" s="6">
        <v>281.25</v>
      </c>
      <c r="K101" s="3"/>
      <c r="L101" s="3"/>
      <c r="M101" s="4"/>
      <c r="O101" s="11"/>
    </row>
    <row r="102" spans="2:15" x14ac:dyDescent="0.45">
      <c r="B102" s="2" t="s">
        <v>200</v>
      </c>
      <c r="C102" s="2" t="s">
        <v>201</v>
      </c>
      <c r="D102" s="2" t="s">
        <v>11</v>
      </c>
      <c r="E102" s="2" t="s">
        <v>29</v>
      </c>
      <c r="F102" s="4">
        <v>44189</v>
      </c>
      <c r="G102" s="2" t="s">
        <v>45</v>
      </c>
      <c r="H102" s="6">
        <v>1000</v>
      </c>
      <c r="I102" s="6">
        <v>700</v>
      </c>
      <c r="J102" s="6">
        <v>315</v>
      </c>
      <c r="K102" s="3"/>
      <c r="L102" s="3"/>
      <c r="M102" s="4"/>
    </row>
    <row r="103" spans="2:15" x14ac:dyDescent="0.45">
      <c r="B103" s="2" t="s">
        <v>202</v>
      </c>
      <c r="C103" s="2" t="s">
        <v>203</v>
      </c>
      <c r="D103" s="2" t="s">
        <v>16</v>
      </c>
      <c r="E103" s="2" t="s">
        <v>33</v>
      </c>
      <c r="F103" s="4">
        <v>43885</v>
      </c>
      <c r="G103" s="2" t="s">
        <v>46</v>
      </c>
      <c r="H103" s="6">
        <v>1250</v>
      </c>
      <c r="I103" s="6">
        <v>937.5</v>
      </c>
      <c r="J103" s="6">
        <v>187.5</v>
      </c>
      <c r="K103" s="3"/>
      <c r="L103" s="3"/>
      <c r="M103" s="4"/>
    </row>
    <row r="104" spans="2:15" x14ac:dyDescent="0.45">
      <c r="B104" s="2" t="s">
        <v>204</v>
      </c>
      <c r="C104" s="2" t="s">
        <v>205</v>
      </c>
      <c r="D104" s="2" t="s">
        <v>35</v>
      </c>
      <c r="E104" s="2" t="s">
        <v>36</v>
      </c>
      <c r="F104" s="4">
        <v>45481</v>
      </c>
      <c r="G104" s="2" t="s">
        <v>42</v>
      </c>
      <c r="H104" s="6">
        <v>500</v>
      </c>
      <c r="I104" s="6">
        <v>350</v>
      </c>
      <c r="J104" s="6">
        <v>140</v>
      </c>
      <c r="K104" s="3"/>
      <c r="L104" s="3"/>
      <c r="M104" s="6"/>
    </row>
    <row r="105" spans="2:15" x14ac:dyDescent="0.45">
      <c r="B105" s="7" t="s">
        <v>5</v>
      </c>
      <c r="C105" s="8"/>
      <c r="D105" s="8"/>
      <c r="E105" s="8"/>
      <c r="F105" s="8"/>
      <c r="G105" s="8"/>
      <c r="H105" s="9">
        <f>SUM(H6:H104)</f>
        <v>68250</v>
      </c>
      <c r="I105" s="9">
        <f>SUM(I6:I104)</f>
        <v>50617.5</v>
      </c>
      <c r="J105" s="9">
        <f>SUM(J6:J104)</f>
        <v>14834.875</v>
      </c>
    </row>
  </sheetData>
  <sortState xmlns:xlrd2="http://schemas.microsoft.com/office/spreadsheetml/2017/richdata2" ref="B6:M104">
    <sortCondition ref="F6:F104"/>
    <sortCondition ref="D6:D104"/>
    <sortCondition ref="G6:G104"/>
  </sortState>
  <dataValidations count="5">
    <dataValidation type="list" allowBlank="1" showInputMessage="1" showErrorMessage="1" sqref="O91" xr:uid="{6CA3E68D-8F7F-4CFB-A612-2EA4348D0E93}">
      <formula1>$B$5:$J$5</formula1>
    </dataValidation>
    <dataValidation type="list" allowBlank="1" showInputMessage="1" showErrorMessage="1" sqref="O102" xr:uid="{1E5BA361-4238-4369-9520-D12BE61BA4E9}">
      <formula1>$G$6:$G$104</formula1>
    </dataValidation>
    <dataValidation type="list" allowBlank="1" showInputMessage="1" showErrorMessage="1" sqref="O6" xr:uid="{DC28FC4C-D466-4133-AE93-5A90DA354092}">
      <formula1>$M$10:$M$24</formula1>
    </dataValidation>
    <dataValidation type="list" allowBlank="1" showInputMessage="1" showErrorMessage="1" sqref="O8" xr:uid="{7DC63DE1-DA5A-427D-BB79-CFA657CAC9A8}">
      <formula1>$M$26:$M$33</formula1>
    </dataValidation>
    <dataValidation type="list" allowBlank="1" showInputMessage="1" showErrorMessage="1" sqref="O90" xr:uid="{C5EF8B1A-7A5C-42B5-9358-D03236C14E2A}">
      <formula1>#REF!</formula1>
    </dataValidation>
  </dataValidations>
  <pageMargins left="0.7" right="0.7" top="0.75" bottom="0.75" header="0.3" footer="0.3"/>
  <pageSetup scale="55" orientation="portrait" r:id="rId1"/>
  <rowBreaks count="1" manualBreakCount="1">
    <brk id="50" max="10" man="1"/>
  </rowBreaks>
  <colBreaks count="1" manualBreakCount="1">
    <brk id="11" max="10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ABC9A-57E7-44F0-8887-2450AF4F202A}">
  <sheetPr>
    <pageSetUpPr autoPageBreaks="0"/>
  </sheetPr>
  <dimension ref="B2:R75"/>
  <sheetViews>
    <sheetView showGridLines="0" zoomScaleNormal="100" workbookViewId="0">
      <selection activeCell="B2" sqref="B2"/>
    </sheetView>
  </sheetViews>
  <sheetFormatPr defaultColWidth="9.3046875" defaultRowHeight="15.9" x14ac:dyDescent="0.45"/>
  <cols>
    <col min="1" max="2" width="2.69140625" style="26" customWidth="1"/>
    <col min="3" max="3" width="15.23046875" style="26" bestFit="1" customWidth="1"/>
    <col min="4" max="4" width="15.23046875" style="26" customWidth="1"/>
    <col min="5" max="5" width="17.53515625" style="26" bestFit="1" customWidth="1"/>
    <col min="6" max="6" width="17.69140625" style="26" customWidth="1"/>
    <col min="7" max="8" width="2.69140625" style="26" customWidth="1"/>
    <col min="9" max="9" width="21.07421875" style="26" bestFit="1" customWidth="1"/>
    <col min="10" max="18" width="13.69140625" style="26" customWidth="1"/>
    <col min="19" max="19" width="2.69140625" style="26" customWidth="1"/>
    <col min="20" max="16384" width="9.3046875" style="26"/>
  </cols>
  <sheetData>
    <row r="2" spans="2:18" ht="18.45" x14ac:dyDescent="0.5">
      <c r="B2" s="25" t="s">
        <v>246</v>
      </c>
    </row>
    <row r="3" spans="2:18" x14ac:dyDescent="0.45">
      <c r="B3" s="26" t="s">
        <v>247</v>
      </c>
    </row>
    <row r="5" spans="2:18" x14ac:dyDescent="0.45">
      <c r="B5" s="27" t="s">
        <v>248</v>
      </c>
      <c r="C5" s="28"/>
      <c r="D5" s="28"/>
      <c r="E5" s="28"/>
      <c r="F5" s="28"/>
      <c r="G5" s="30"/>
      <c r="H5" s="27" t="s">
        <v>287</v>
      </c>
      <c r="I5" s="28"/>
      <c r="J5" s="29"/>
      <c r="K5" s="28"/>
      <c r="L5" s="28"/>
      <c r="M5" s="28"/>
      <c r="N5" s="28"/>
      <c r="O5" s="28"/>
      <c r="P5" s="28"/>
      <c r="Q5" s="28"/>
      <c r="R5" s="28"/>
    </row>
    <row r="7" spans="2:18" x14ac:dyDescent="0.45">
      <c r="C7" s="26" t="s">
        <v>251</v>
      </c>
      <c r="D7" s="32" t="s">
        <v>252</v>
      </c>
      <c r="E7" s="33" t="s">
        <v>253</v>
      </c>
      <c r="I7" s="26" t="s">
        <v>275</v>
      </c>
      <c r="K7" s="36">
        <v>46022</v>
      </c>
      <c r="M7" s="51"/>
      <c r="N7" s="51"/>
      <c r="O7" s="51"/>
      <c r="P7" s="51"/>
      <c r="Q7" s="51"/>
      <c r="R7" s="51"/>
    </row>
    <row r="8" spans="2:18" x14ac:dyDescent="0.45">
      <c r="C8" s="26" t="s">
        <v>255</v>
      </c>
      <c r="D8" s="32" t="s">
        <v>256</v>
      </c>
      <c r="E8" s="36">
        <v>43830</v>
      </c>
      <c r="M8" s="51"/>
      <c r="N8" s="51"/>
      <c r="O8" s="51"/>
      <c r="P8" s="51"/>
      <c r="Q8" s="51"/>
      <c r="R8" s="51"/>
    </row>
    <row r="9" spans="2:18" x14ac:dyDescent="0.45">
      <c r="C9" s="26" t="s">
        <v>257</v>
      </c>
      <c r="D9" s="32" t="s">
        <v>250</v>
      </c>
      <c r="E9" s="38">
        <v>5700</v>
      </c>
    </row>
    <row r="10" spans="2:18" x14ac:dyDescent="0.45">
      <c r="K10" s="43" t="s">
        <v>249</v>
      </c>
      <c r="L10" s="52" t="s">
        <v>258</v>
      </c>
      <c r="M10" s="43" t="s">
        <v>249</v>
      </c>
      <c r="N10" s="52" t="s">
        <v>258</v>
      </c>
      <c r="O10" s="52" t="s">
        <v>259</v>
      </c>
      <c r="P10" s="51"/>
      <c r="Q10" s="43" t="s">
        <v>254</v>
      </c>
      <c r="R10" s="43" t="s">
        <v>260</v>
      </c>
    </row>
    <row r="11" spans="2:18" x14ac:dyDescent="0.45">
      <c r="C11" s="40" t="s">
        <v>261</v>
      </c>
      <c r="D11" s="40" t="s">
        <v>256</v>
      </c>
      <c r="E11" s="40" t="s">
        <v>262</v>
      </c>
      <c r="F11" s="40" t="s">
        <v>263</v>
      </c>
      <c r="I11" s="53"/>
      <c r="J11" s="53"/>
      <c r="K11" s="53" t="s">
        <v>276</v>
      </c>
      <c r="L11" s="53" t="s">
        <v>276</v>
      </c>
      <c r="M11" s="53" t="s">
        <v>277</v>
      </c>
      <c r="N11" s="53" t="s">
        <v>278</v>
      </c>
      <c r="O11" s="53" t="s">
        <v>279</v>
      </c>
      <c r="P11" s="53" t="s">
        <v>280</v>
      </c>
      <c r="Q11" s="53" t="s">
        <v>281</v>
      </c>
      <c r="R11" s="53" t="s">
        <v>281</v>
      </c>
    </row>
    <row r="12" spans="2:18" x14ac:dyDescent="0.45">
      <c r="C12" s="43" t="s">
        <v>264</v>
      </c>
      <c r="D12" s="42">
        <v>44012</v>
      </c>
      <c r="E12" s="43" t="s">
        <v>249</v>
      </c>
      <c r="F12" s="44">
        <v>-400</v>
      </c>
      <c r="I12" s="54" t="str">
        <f>Fund_Name</f>
        <v>Kleya Fund IV</v>
      </c>
      <c r="J12" s="55"/>
      <c r="K12" s="56" t="s">
        <v>249</v>
      </c>
      <c r="L12" s="55" t="s">
        <v>282</v>
      </c>
      <c r="M12" s="56" t="s">
        <v>283</v>
      </c>
      <c r="N12" s="55" t="s">
        <v>284</v>
      </c>
      <c r="O12" s="55" t="s">
        <v>284</v>
      </c>
      <c r="P12" s="55" t="s">
        <v>284</v>
      </c>
      <c r="Q12" s="55" t="s">
        <v>285</v>
      </c>
      <c r="R12" s="55" t="s">
        <v>286</v>
      </c>
    </row>
    <row r="13" spans="2:18" x14ac:dyDescent="0.45">
      <c r="C13" s="43" t="s">
        <v>265</v>
      </c>
      <c r="D13" s="42">
        <v>44104</v>
      </c>
      <c r="E13" s="43" t="s">
        <v>249</v>
      </c>
      <c r="F13" s="44">
        <v>-600</v>
      </c>
      <c r="I13" s="31" t="str" cm="1">
        <f t="array" ref="I13:I22">_xlfn._xlws.FILTER(_xlfn.UNIQUE(Fund_Companies),_xlfn.UNIQUE(Fund_Companies)&lt;&gt;"N/A","N/A")</f>
        <v>CyberSentinel AI</v>
      </c>
      <c r="K13" s="57" cm="1">
        <f t="array" ref="K13">_xlfn.XLOOKUP(1,(Fund_Companies=$I13)*(Fund_Items=K$10),Fund_Dates,"N/A")</f>
        <v>44012</v>
      </c>
      <c r="L13" s="57" cm="1">
        <f t="array" ref="L13">_xlfn.XLOOKUP(1,(Fund_Companies=$I13)*(Fund_Items=L$10),Fund_Dates,"N/A")</f>
        <v>46022</v>
      </c>
      <c r="M13" s="51">
        <f>-SUMIFS(Fund_Amounts,Fund_Items,M$10,Fund_Companies,$I13)</f>
        <v>400</v>
      </c>
      <c r="N13" s="39">
        <f>SUMIFS(Fund_Amounts,Fund_Items,N$10,Fund_Companies,I13)</f>
        <v>1400</v>
      </c>
      <c r="O13" s="39">
        <f>SUMIFS(Fund_Amounts,Fund_Items,O$10,Fund_Companies,$I13)</f>
        <v>0</v>
      </c>
      <c r="P13" s="59">
        <f t="shared" ref="P13:P22" si="0">N13+O13</f>
        <v>1400</v>
      </c>
      <c r="Q13" s="69">
        <f t="shared" ref="Q13:Q23" si="1">P13/M13</f>
        <v>3.5</v>
      </c>
      <c r="R13" s="60">
        <f t="shared" ref="R13:R22" si="2">(P13/M13)^(1/YEARFRAC(K13,IF(ISNUMBER(L13),L13,$K$7)))-1</f>
        <v>0.25580284499690475</v>
      </c>
    </row>
    <row r="14" spans="2:18" x14ac:dyDescent="0.45">
      <c r="C14" s="43" t="s">
        <v>266</v>
      </c>
      <c r="D14" s="42">
        <v>44286</v>
      </c>
      <c r="E14" s="43" t="s">
        <v>249</v>
      </c>
      <c r="F14" s="44">
        <v>-550</v>
      </c>
      <c r="I14" s="31" t="str">
        <v>CloudVantage</v>
      </c>
      <c r="K14" s="57" cm="1">
        <f t="array" ref="K14">_xlfn.XLOOKUP(1,(Fund_Companies=$I14)*(Fund_Items=K$10),Fund_Dates,"N/A")</f>
        <v>44104</v>
      </c>
      <c r="L14" s="57" t="str" cm="1">
        <f t="array" ref="L14">_xlfn.XLOOKUP(1,(Fund_Companies=$I14)*(Fund_Items=L$10),Fund_Dates,"N/A")</f>
        <v>N/A</v>
      </c>
      <c r="M14" s="58">
        <f>-SUMIFS(Fund_Amounts,Fund_Items,M$10,Fund_Companies,$I14)</f>
        <v>600</v>
      </c>
      <c r="N14" s="39">
        <f>SUMIFS(Fund_Amounts,Fund_Items,N$10,Fund_Companies,I14)</f>
        <v>0</v>
      </c>
      <c r="O14" s="39">
        <f>SUMIFS(Fund_Amounts,Fund_Items,O$10,Fund_Companies,$I14)</f>
        <v>1600</v>
      </c>
      <c r="P14" s="59">
        <f t="shared" si="0"/>
        <v>1600</v>
      </c>
      <c r="Q14" s="69">
        <f t="shared" si="1"/>
        <v>2.6666666666666665</v>
      </c>
      <c r="R14" s="60">
        <f t="shared" si="2"/>
        <v>0.20541586022050407</v>
      </c>
    </row>
    <row r="15" spans="2:18" x14ac:dyDescent="0.45">
      <c r="C15" s="43" t="s">
        <v>267</v>
      </c>
      <c r="D15" s="42">
        <v>44347</v>
      </c>
      <c r="E15" s="43" t="s">
        <v>249</v>
      </c>
      <c r="F15" s="44">
        <v>-600</v>
      </c>
      <c r="I15" s="31" t="str">
        <v>TaxFlowPro</v>
      </c>
      <c r="K15" s="57" cm="1">
        <f t="array" ref="K15">_xlfn.XLOOKUP(1,(Fund_Companies=$I15)*(Fund_Items=K$10),Fund_Dates,"N/A")</f>
        <v>44286</v>
      </c>
      <c r="L15" s="57" t="str" cm="1">
        <f t="array" ref="L15">_xlfn.XLOOKUP(1,(Fund_Companies=$I15)*(Fund_Items=L$10),Fund_Dates,"N/A")</f>
        <v>N/A</v>
      </c>
      <c r="M15" s="58">
        <f>-SUMIFS(Fund_Amounts,Fund_Items,M$10,Fund_Companies,$I15)</f>
        <v>550</v>
      </c>
      <c r="N15" s="39">
        <f>SUMIFS(Fund_Amounts,Fund_Items,N$10,Fund_Companies,I15)</f>
        <v>0</v>
      </c>
      <c r="O15" s="39">
        <f>SUMIFS(Fund_Amounts,Fund_Items,O$10,Fund_Companies,$I15)</f>
        <v>1100</v>
      </c>
      <c r="P15" s="59">
        <f t="shared" si="0"/>
        <v>1100</v>
      </c>
      <c r="Q15" s="69">
        <f t="shared" si="1"/>
        <v>2</v>
      </c>
      <c r="R15" s="60">
        <f t="shared" si="2"/>
        <v>0.15711023728271978</v>
      </c>
    </row>
    <row r="16" spans="2:18" x14ac:dyDescent="0.45">
      <c r="C16" s="43" t="s">
        <v>268</v>
      </c>
      <c r="D16" s="42">
        <v>44926</v>
      </c>
      <c r="E16" s="43" t="s">
        <v>249</v>
      </c>
      <c r="F16" s="44">
        <v>-450</v>
      </c>
      <c r="I16" s="31" t="str">
        <v>MediSync Cloud</v>
      </c>
      <c r="K16" s="57" cm="1">
        <f t="array" ref="K16">_xlfn.XLOOKUP(1,(Fund_Companies=$I16)*(Fund_Items=K$10),Fund_Dates,"N/A")</f>
        <v>44347</v>
      </c>
      <c r="L16" s="57" t="str" cm="1">
        <f t="array" ref="L16">_xlfn.XLOOKUP(1,(Fund_Companies=$I16)*(Fund_Items=L$10),Fund_Dates,"N/A")</f>
        <v>N/A</v>
      </c>
      <c r="M16" s="58">
        <f>-SUMIFS(Fund_Amounts,Fund_Items,M$10,Fund_Companies,$I16)</f>
        <v>600</v>
      </c>
      <c r="N16" s="39">
        <f>SUMIFS(Fund_Amounts,Fund_Items,N$10,Fund_Companies,I16)</f>
        <v>0</v>
      </c>
      <c r="O16" s="39">
        <f>SUMIFS(Fund_Amounts,Fund_Items,O$10,Fund_Companies,$I16)</f>
        <v>810</v>
      </c>
      <c r="P16" s="59">
        <f t="shared" si="0"/>
        <v>810</v>
      </c>
      <c r="Q16" s="69">
        <f t="shared" si="1"/>
        <v>1.35</v>
      </c>
      <c r="R16" s="60">
        <f t="shared" si="2"/>
        <v>6.766857102975643E-2</v>
      </c>
    </row>
    <row r="17" spans="3:18" x14ac:dyDescent="0.45">
      <c r="C17" s="43" t="s">
        <v>269</v>
      </c>
      <c r="D17" s="42">
        <v>44757</v>
      </c>
      <c r="E17" s="43" t="s">
        <v>249</v>
      </c>
      <c r="F17" s="44">
        <v>-700</v>
      </c>
      <c r="I17" s="31" t="str">
        <v>LegalEase AI</v>
      </c>
      <c r="K17" s="57" cm="1">
        <f t="array" ref="K17">_xlfn.XLOOKUP(1,(Fund_Companies=$I17)*(Fund_Items=K$10),Fund_Dates,"N/A")</f>
        <v>44926</v>
      </c>
      <c r="L17" s="57" t="str" cm="1">
        <f t="array" ref="L17">_xlfn.XLOOKUP(1,(Fund_Companies=$I17)*(Fund_Items=L$10),Fund_Dates,"N/A")</f>
        <v>N/A</v>
      </c>
      <c r="M17" s="58">
        <f>-SUMIFS(Fund_Amounts,Fund_Items,M$10,Fund_Companies,$I17)</f>
        <v>450</v>
      </c>
      <c r="N17" s="39">
        <f>SUMIFS(Fund_Amounts,Fund_Items,N$10,Fund_Companies,I17)</f>
        <v>0</v>
      </c>
      <c r="O17" s="39">
        <f>SUMIFS(Fund_Amounts,Fund_Items,O$10,Fund_Companies,$I17)</f>
        <v>1500</v>
      </c>
      <c r="P17" s="59">
        <f t="shared" si="0"/>
        <v>1500</v>
      </c>
      <c r="Q17" s="69">
        <f t="shared" si="1"/>
        <v>3.3333333333333335</v>
      </c>
      <c r="R17" s="60">
        <f t="shared" si="2"/>
        <v>0.49380158218572157</v>
      </c>
    </row>
    <row r="18" spans="3:18" x14ac:dyDescent="0.45">
      <c r="C18" s="43" t="s">
        <v>270</v>
      </c>
      <c r="D18" s="42">
        <v>45230</v>
      </c>
      <c r="E18" s="43" t="s">
        <v>249</v>
      </c>
      <c r="F18" s="44">
        <v>-300</v>
      </c>
      <c r="I18" s="31" t="str">
        <v>SalesPulse CRM</v>
      </c>
      <c r="K18" s="57" cm="1">
        <f t="array" ref="K18">_xlfn.XLOOKUP(1,(Fund_Companies=$I18)*(Fund_Items=K$10),Fund_Dates,"N/A")</f>
        <v>44757</v>
      </c>
      <c r="L18" s="57" t="str" cm="1">
        <f t="array" ref="L18">_xlfn.XLOOKUP(1,(Fund_Companies=$I18)*(Fund_Items=L$10),Fund_Dates,"N/A")</f>
        <v>N/A</v>
      </c>
      <c r="M18" s="58">
        <f>-SUMIFS(Fund_Amounts,Fund_Items,M$10,Fund_Companies,$I18)</f>
        <v>700</v>
      </c>
      <c r="N18" s="39">
        <f>SUMIFS(Fund_Amounts,Fund_Items,N$10,Fund_Companies,I18)</f>
        <v>0</v>
      </c>
      <c r="O18" s="39">
        <f>SUMIFS(Fund_Amounts,Fund_Items,O$10,Fund_Companies,$I18)</f>
        <v>840</v>
      </c>
      <c r="P18" s="59">
        <f t="shared" si="0"/>
        <v>840</v>
      </c>
      <c r="Q18" s="69">
        <f t="shared" si="1"/>
        <v>1.2</v>
      </c>
      <c r="R18" s="60">
        <f t="shared" si="2"/>
        <v>5.4089304142326267E-2</v>
      </c>
    </row>
    <row r="19" spans="3:18" x14ac:dyDescent="0.45">
      <c r="C19" s="43" t="s">
        <v>271</v>
      </c>
      <c r="D19" s="42">
        <v>45291</v>
      </c>
      <c r="E19" s="43" t="s">
        <v>249</v>
      </c>
      <c r="F19" s="44">
        <v>-600</v>
      </c>
      <c r="I19" s="31" t="str">
        <v>LogiTrack Solutions</v>
      </c>
      <c r="K19" s="57" cm="1">
        <f t="array" ref="K19">_xlfn.XLOOKUP(1,(Fund_Companies=$I19)*(Fund_Items=K$10),Fund_Dates,"N/A")</f>
        <v>45230</v>
      </c>
      <c r="L19" s="57" t="str" cm="1">
        <f t="array" ref="L19">_xlfn.XLOOKUP(1,(Fund_Companies=$I19)*(Fund_Items=L$10),Fund_Dates,"N/A")</f>
        <v>N/A</v>
      </c>
      <c r="M19" s="58">
        <f>-SUMIFS(Fund_Amounts,Fund_Items,M$10,Fund_Companies,$I19)</f>
        <v>300</v>
      </c>
      <c r="N19" s="39">
        <f>SUMIFS(Fund_Amounts,Fund_Items,N$10,Fund_Companies,I19)</f>
        <v>0</v>
      </c>
      <c r="O19" s="39">
        <f>SUMIFS(Fund_Amounts,Fund_Items,O$10,Fund_Companies,$I19)</f>
        <v>390</v>
      </c>
      <c r="P19" s="59">
        <f t="shared" si="0"/>
        <v>390</v>
      </c>
      <c r="Q19" s="69">
        <f t="shared" si="1"/>
        <v>1.3</v>
      </c>
      <c r="R19" s="60">
        <f t="shared" si="2"/>
        <v>0.12872784650746616</v>
      </c>
    </row>
    <row r="20" spans="3:18" x14ac:dyDescent="0.45">
      <c r="C20" s="43" t="s">
        <v>272</v>
      </c>
      <c r="D20" s="42">
        <v>45473</v>
      </c>
      <c r="E20" s="43" t="s">
        <v>249</v>
      </c>
      <c r="F20" s="44">
        <v>-450</v>
      </c>
      <c r="G20" s="41"/>
      <c r="I20" s="31" t="str">
        <v>Edusmart Academy</v>
      </c>
      <c r="K20" s="57" cm="1">
        <f t="array" ref="K20">_xlfn.XLOOKUP(1,(Fund_Companies=$I20)*(Fund_Items=K$10),Fund_Dates,"N/A")</f>
        <v>45291</v>
      </c>
      <c r="L20" s="57" t="str" cm="1">
        <f t="array" ref="L20">_xlfn.XLOOKUP(1,(Fund_Companies=$I20)*(Fund_Items=L$10),Fund_Dates,"N/A")</f>
        <v>N/A</v>
      </c>
      <c r="M20" s="58">
        <f>-SUMIFS(Fund_Amounts,Fund_Items,M$10,Fund_Companies,$I20)</f>
        <v>600</v>
      </c>
      <c r="N20" s="39">
        <f>SUMIFS(Fund_Amounts,Fund_Items,N$10,Fund_Companies,I20)</f>
        <v>0</v>
      </c>
      <c r="O20" s="39">
        <f>SUMIFS(Fund_Amounts,Fund_Items,O$10,Fund_Companies,$I20)</f>
        <v>800</v>
      </c>
      <c r="P20" s="59">
        <f t="shared" si="0"/>
        <v>800</v>
      </c>
      <c r="Q20" s="69">
        <f t="shared" si="1"/>
        <v>1.3333333333333333</v>
      </c>
      <c r="R20" s="60">
        <f t="shared" si="2"/>
        <v>0.15470053837925146</v>
      </c>
    </row>
    <row r="21" spans="3:18" x14ac:dyDescent="0.45">
      <c r="C21" s="43" t="s">
        <v>273</v>
      </c>
      <c r="D21" s="42">
        <v>45626</v>
      </c>
      <c r="E21" s="43" t="s">
        <v>249</v>
      </c>
      <c r="F21" s="44">
        <v>-450</v>
      </c>
      <c r="G21" s="45"/>
      <c r="I21" s="31" t="str">
        <v>Retail360 Insights</v>
      </c>
      <c r="K21" s="57" cm="1">
        <f t="array" ref="K21">_xlfn.XLOOKUP(1,(Fund_Companies=$I21)*(Fund_Items=K$10),Fund_Dates,"N/A")</f>
        <v>45473</v>
      </c>
      <c r="L21" s="57" t="str" cm="1">
        <f t="array" ref="L21">_xlfn.XLOOKUP(1,(Fund_Companies=$I21)*(Fund_Items=L$10),Fund_Dates,"N/A")</f>
        <v>N/A</v>
      </c>
      <c r="M21" s="58">
        <f>-SUMIFS(Fund_Amounts,Fund_Items,M$10,Fund_Companies,$I21)</f>
        <v>450</v>
      </c>
      <c r="N21" s="39">
        <f>SUMIFS(Fund_Amounts,Fund_Items,N$10,Fund_Companies,I21)</f>
        <v>0</v>
      </c>
      <c r="O21" s="39">
        <f>SUMIFS(Fund_Amounts,Fund_Items,O$10,Fund_Companies,$I21)</f>
        <v>600</v>
      </c>
      <c r="P21" s="59">
        <f t="shared" si="0"/>
        <v>600</v>
      </c>
      <c r="Q21" s="69">
        <f t="shared" si="1"/>
        <v>1.3333333333333333</v>
      </c>
      <c r="R21" s="60">
        <f t="shared" si="2"/>
        <v>0.21141372855475971</v>
      </c>
    </row>
    <row r="22" spans="3:18" x14ac:dyDescent="0.45">
      <c r="C22" s="43" t="s">
        <v>274</v>
      </c>
      <c r="D22" s="42">
        <v>44196</v>
      </c>
      <c r="E22" s="43" t="s">
        <v>254</v>
      </c>
      <c r="F22" s="44">
        <v>-114</v>
      </c>
      <c r="G22" s="46"/>
      <c r="I22" s="34" t="str">
        <v>HRSyncPro</v>
      </c>
      <c r="J22" s="61"/>
      <c r="K22" s="62" cm="1">
        <f t="array" ref="K22">_xlfn.XLOOKUP(1,(Fund_Companies=$I22)*(Fund_Items=K$10),Fund_Dates,"N/A")</f>
        <v>45626</v>
      </c>
      <c r="L22" s="62" t="str" cm="1">
        <f t="array" ref="L22">_xlfn.XLOOKUP(1,(Fund_Companies=$I22)*(Fund_Items=L$10),Fund_Dates,"N/A")</f>
        <v>N/A</v>
      </c>
      <c r="M22" s="63">
        <f>-SUMIFS(Fund_Amounts,Fund_Items,M$10,Fund_Companies,$I22)</f>
        <v>450</v>
      </c>
      <c r="N22" s="35">
        <f>SUMIFS(Fund_Amounts,Fund_Items,N$10,Fund_Companies,I22)</f>
        <v>0</v>
      </c>
      <c r="O22" s="35">
        <f>SUMIFS(Fund_Amounts,Fund_Items,O$10,Fund_Companies,$I22)</f>
        <v>550</v>
      </c>
      <c r="P22" s="64">
        <f t="shared" si="0"/>
        <v>550</v>
      </c>
      <c r="Q22" s="70">
        <f t="shared" si="1"/>
        <v>1.2222222222222223</v>
      </c>
      <c r="R22" s="65">
        <f t="shared" si="2"/>
        <v>0.20350061363823224</v>
      </c>
    </row>
    <row r="23" spans="3:18" x14ac:dyDescent="0.45">
      <c r="C23" s="43" t="s">
        <v>274</v>
      </c>
      <c r="D23" s="42">
        <v>44561</v>
      </c>
      <c r="E23" s="43" t="s">
        <v>254</v>
      </c>
      <c r="F23" s="44">
        <v>-114</v>
      </c>
      <c r="G23" s="45"/>
      <c r="I23" s="37" t="s">
        <v>5</v>
      </c>
      <c r="J23" s="37"/>
      <c r="K23" s="37"/>
      <c r="L23" s="37"/>
      <c r="M23" s="66">
        <f>SUM(M13:M22)</f>
        <v>5100</v>
      </c>
      <c r="N23" s="67">
        <f>SUM(N13:N22)</f>
        <v>1400</v>
      </c>
      <c r="O23" s="67">
        <f>SUM(O13:O22)</f>
        <v>8190</v>
      </c>
      <c r="P23" s="67">
        <f>SUM(P13:P22)</f>
        <v>9590</v>
      </c>
      <c r="Q23" s="71">
        <f t="shared" si="1"/>
        <v>1.8803921568627451</v>
      </c>
      <c r="R23" s="68" cm="1">
        <f t="array" ref="R23">XIRR(_xlfn._xlws.FILTER(Fund_Amounts,NOT(Fund_Items=Q10)*NOT(Fund_Items=R10),
"N/A"),_xlfn._xlws.FILTER(Fund_Dates,NOT(Fund_Items=Q10)*NOT(Fund_Items=R10),"N/A"))</f>
        <v>0.19020287394523616</v>
      </c>
    </row>
    <row r="24" spans="3:18" x14ac:dyDescent="0.45">
      <c r="C24" s="43" t="s">
        <v>274</v>
      </c>
      <c r="D24" s="42">
        <v>44926</v>
      </c>
      <c r="E24" s="43" t="s">
        <v>254</v>
      </c>
      <c r="F24" s="44">
        <v>-114</v>
      </c>
      <c r="G24" s="45"/>
    </row>
    <row r="25" spans="3:18" x14ac:dyDescent="0.45">
      <c r="C25" s="43" t="s">
        <v>274</v>
      </c>
      <c r="D25" s="42">
        <v>45291</v>
      </c>
      <c r="E25" s="43" t="s">
        <v>254</v>
      </c>
      <c r="F25" s="44">
        <v>-114</v>
      </c>
      <c r="G25" s="45"/>
      <c r="I25" s="31"/>
      <c r="K25" s="57"/>
      <c r="L25" s="57"/>
      <c r="M25" s="57"/>
    </row>
    <row r="26" spans="3:18" x14ac:dyDescent="0.45">
      <c r="C26" s="43" t="s">
        <v>274</v>
      </c>
      <c r="D26" s="42">
        <v>45657</v>
      </c>
      <c r="E26" s="43" t="s">
        <v>254</v>
      </c>
      <c r="F26" s="44">
        <v>-114</v>
      </c>
      <c r="G26" s="45"/>
      <c r="I26" s="31"/>
      <c r="K26" s="57"/>
      <c r="L26" s="57"/>
      <c r="M26" s="57"/>
    </row>
    <row r="27" spans="3:18" x14ac:dyDescent="0.45">
      <c r="C27" s="43" t="s">
        <v>274</v>
      </c>
      <c r="D27" s="42">
        <v>46022</v>
      </c>
      <c r="E27" s="43" t="s">
        <v>254</v>
      </c>
      <c r="F27" s="44">
        <v>-69</v>
      </c>
      <c r="G27" s="45"/>
      <c r="I27" s="31"/>
      <c r="K27" s="57"/>
      <c r="L27" s="57"/>
      <c r="M27" s="57"/>
    </row>
    <row r="28" spans="3:18" x14ac:dyDescent="0.45">
      <c r="C28" s="43" t="s">
        <v>265</v>
      </c>
      <c r="D28" s="42">
        <v>46022</v>
      </c>
      <c r="E28" s="43" t="s">
        <v>259</v>
      </c>
      <c r="F28" s="44">
        <v>1600</v>
      </c>
      <c r="G28" s="45"/>
      <c r="I28" s="31"/>
      <c r="K28" s="57"/>
      <c r="L28" s="57"/>
      <c r="M28" s="57"/>
    </row>
    <row r="29" spans="3:18" x14ac:dyDescent="0.45">
      <c r="C29" s="43" t="s">
        <v>266</v>
      </c>
      <c r="D29" s="42">
        <v>46022</v>
      </c>
      <c r="E29" s="43" t="s">
        <v>259</v>
      </c>
      <c r="F29" s="44">
        <v>1100</v>
      </c>
      <c r="G29" s="45"/>
      <c r="I29" s="31"/>
      <c r="K29" s="57"/>
      <c r="L29" s="57"/>
      <c r="M29" s="57"/>
    </row>
    <row r="30" spans="3:18" x14ac:dyDescent="0.45">
      <c r="C30" s="43" t="s">
        <v>267</v>
      </c>
      <c r="D30" s="42">
        <v>46022</v>
      </c>
      <c r="E30" s="43" t="s">
        <v>259</v>
      </c>
      <c r="F30" s="44">
        <v>810</v>
      </c>
      <c r="G30" s="45"/>
      <c r="I30" s="31"/>
      <c r="K30" s="57"/>
      <c r="L30" s="57"/>
      <c r="M30" s="57"/>
    </row>
    <row r="31" spans="3:18" x14ac:dyDescent="0.45">
      <c r="C31" s="43" t="s">
        <v>268</v>
      </c>
      <c r="D31" s="42">
        <v>46022</v>
      </c>
      <c r="E31" s="43" t="s">
        <v>259</v>
      </c>
      <c r="F31" s="44">
        <v>1500</v>
      </c>
      <c r="I31" s="31"/>
      <c r="K31" s="57"/>
      <c r="L31" s="57"/>
      <c r="M31" s="57"/>
    </row>
    <row r="32" spans="3:18" x14ac:dyDescent="0.45">
      <c r="C32" s="43" t="s">
        <v>269</v>
      </c>
      <c r="D32" s="42">
        <v>46022</v>
      </c>
      <c r="E32" s="43" t="s">
        <v>259</v>
      </c>
      <c r="F32" s="44">
        <v>840</v>
      </c>
      <c r="G32" s="47"/>
      <c r="I32" s="31"/>
      <c r="K32" s="57"/>
      <c r="L32" s="57"/>
      <c r="M32" s="57"/>
    </row>
    <row r="33" spans="3:13" x14ac:dyDescent="0.45">
      <c r="C33" s="43" t="s">
        <v>270</v>
      </c>
      <c r="D33" s="42">
        <v>46022</v>
      </c>
      <c r="E33" s="43" t="s">
        <v>259</v>
      </c>
      <c r="F33" s="44">
        <v>390</v>
      </c>
      <c r="G33" s="47"/>
      <c r="I33" s="31"/>
      <c r="K33" s="57"/>
      <c r="L33" s="57"/>
      <c r="M33" s="57"/>
    </row>
    <row r="34" spans="3:13" x14ac:dyDescent="0.45">
      <c r="C34" s="43" t="s">
        <v>271</v>
      </c>
      <c r="D34" s="42">
        <v>46022</v>
      </c>
      <c r="E34" s="43" t="s">
        <v>259</v>
      </c>
      <c r="F34" s="44">
        <v>800</v>
      </c>
      <c r="G34" s="47"/>
      <c r="I34" s="31"/>
      <c r="K34" s="57"/>
      <c r="L34" s="57"/>
      <c r="M34" s="57"/>
    </row>
    <row r="35" spans="3:13" x14ac:dyDescent="0.45">
      <c r="C35" s="43" t="s">
        <v>272</v>
      </c>
      <c r="D35" s="42">
        <v>46022</v>
      </c>
      <c r="E35" s="43" t="s">
        <v>259</v>
      </c>
      <c r="F35" s="44">
        <v>600</v>
      </c>
      <c r="G35" s="47"/>
    </row>
    <row r="36" spans="3:13" x14ac:dyDescent="0.45">
      <c r="C36" s="43" t="s">
        <v>273</v>
      </c>
      <c r="D36" s="42">
        <v>46022</v>
      </c>
      <c r="E36" s="43" t="s">
        <v>259</v>
      </c>
      <c r="F36" s="44">
        <v>550</v>
      </c>
      <c r="G36" s="47"/>
      <c r="L36" s="57"/>
    </row>
    <row r="37" spans="3:13" x14ac:dyDescent="0.45">
      <c r="C37" s="43" t="s">
        <v>274</v>
      </c>
      <c r="D37" s="42">
        <v>46022</v>
      </c>
      <c r="E37" s="43" t="s">
        <v>260</v>
      </c>
      <c r="F37" s="44">
        <v>-770.2</v>
      </c>
      <c r="G37" s="48"/>
      <c r="L37" s="57"/>
    </row>
    <row r="38" spans="3:13" x14ac:dyDescent="0.45">
      <c r="C38" s="43" t="s">
        <v>264</v>
      </c>
      <c r="D38" s="42">
        <v>46022</v>
      </c>
      <c r="E38" s="43" t="s">
        <v>258</v>
      </c>
      <c r="F38" s="44">
        <v>1400</v>
      </c>
      <c r="G38" s="48"/>
      <c r="L38" s="57"/>
    </row>
    <row r="39" spans="3:13" x14ac:dyDescent="0.45">
      <c r="L39" s="57"/>
    </row>
    <row r="40" spans="3:13" x14ac:dyDescent="0.45">
      <c r="C40" s="42"/>
      <c r="D40" s="42"/>
      <c r="L40" s="57"/>
    </row>
    <row r="41" spans="3:13" x14ac:dyDescent="0.45">
      <c r="C41" s="42"/>
      <c r="D41" s="42"/>
      <c r="L41" s="57"/>
    </row>
    <row r="42" spans="3:13" x14ac:dyDescent="0.45">
      <c r="C42" s="42"/>
      <c r="D42" s="42"/>
      <c r="L42" s="57"/>
    </row>
    <row r="43" spans="3:13" x14ac:dyDescent="0.45">
      <c r="C43" s="42"/>
      <c r="D43" s="42"/>
      <c r="L43" s="57"/>
    </row>
    <row r="44" spans="3:13" x14ac:dyDescent="0.45">
      <c r="C44" s="42"/>
      <c r="D44" s="42"/>
      <c r="L44" s="57"/>
    </row>
    <row r="45" spans="3:13" x14ac:dyDescent="0.45">
      <c r="C45" s="42"/>
      <c r="D45" s="42"/>
      <c r="L45" s="57"/>
    </row>
    <row r="46" spans="3:13" x14ac:dyDescent="0.45">
      <c r="C46" s="49"/>
      <c r="D46" s="49"/>
    </row>
    <row r="47" spans="3:13" x14ac:dyDescent="0.45">
      <c r="C47" s="49"/>
      <c r="D47" s="49"/>
    </row>
    <row r="48" spans="3:13" x14ac:dyDescent="0.45">
      <c r="C48" s="49"/>
      <c r="D48" s="49"/>
    </row>
    <row r="49" spans="3:4" x14ac:dyDescent="0.45">
      <c r="C49" s="49"/>
      <c r="D49" s="49"/>
    </row>
    <row r="50" spans="3:4" x14ac:dyDescent="0.45">
      <c r="C50" s="49"/>
      <c r="D50" s="49"/>
    </row>
    <row r="51" spans="3:4" x14ac:dyDescent="0.45">
      <c r="C51" s="49"/>
      <c r="D51" s="49"/>
    </row>
    <row r="52" spans="3:4" x14ac:dyDescent="0.45">
      <c r="C52" s="49"/>
      <c r="D52" s="49"/>
    </row>
    <row r="53" spans="3:4" x14ac:dyDescent="0.45">
      <c r="C53" s="49"/>
      <c r="D53" s="49"/>
    </row>
    <row r="54" spans="3:4" x14ac:dyDescent="0.45">
      <c r="C54" s="49"/>
      <c r="D54" s="49"/>
    </row>
    <row r="55" spans="3:4" x14ac:dyDescent="0.45">
      <c r="C55" s="49"/>
      <c r="D55" s="49"/>
    </row>
    <row r="56" spans="3:4" x14ac:dyDescent="0.45">
      <c r="C56" s="49"/>
      <c r="D56" s="49"/>
    </row>
    <row r="57" spans="3:4" x14ac:dyDescent="0.45">
      <c r="C57" s="49"/>
      <c r="D57" s="49"/>
    </row>
    <row r="58" spans="3:4" x14ac:dyDescent="0.45">
      <c r="C58" s="49"/>
      <c r="D58" s="49"/>
    </row>
    <row r="59" spans="3:4" x14ac:dyDescent="0.45">
      <c r="C59" s="49"/>
      <c r="D59" s="49"/>
    </row>
    <row r="60" spans="3:4" x14ac:dyDescent="0.45">
      <c r="C60" s="49"/>
      <c r="D60" s="49"/>
    </row>
    <row r="61" spans="3:4" x14ac:dyDescent="0.45">
      <c r="C61" s="49"/>
      <c r="D61" s="49"/>
    </row>
    <row r="62" spans="3:4" x14ac:dyDescent="0.45">
      <c r="C62" s="49"/>
      <c r="D62" s="49"/>
    </row>
    <row r="63" spans="3:4" x14ac:dyDescent="0.45">
      <c r="C63" s="49"/>
      <c r="D63" s="49"/>
    </row>
    <row r="64" spans="3:4" x14ac:dyDescent="0.45">
      <c r="C64" s="49"/>
      <c r="D64" s="49"/>
    </row>
    <row r="65" spans="3:4" x14ac:dyDescent="0.45">
      <c r="C65" s="49"/>
      <c r="D65" s="49"/>
    </row>
    <row r="66" spans="3:4" x14ac:dyDescent="0.45">
      <c r="C66" s="49"/>
      <c r="D66" s="49"/>
    </row>
    <row r="67" spans="3:4" x14ac:dyDescent="0.45">
      <c r="C67" s="50"/>
      <c r="D67" s="50"/>
    </row>
    <row r="68" spans="3:4" x14ac:dyDescent="0.45">
      <c r="C68" s="50"/>
      <c r="D68" s="50"/>
    </row>
    <row r="69" spans="3:4" x14ac:dyDescent="0.45">
      <c r="C69" s="50"/>
      <c r="D69" s="50"/>
    </row>
    <row r="70" spans="3:4" x14ac:dyDescent="0.45">
      <c r="C70" s="50"/>
      <c r="D70" s="50"/>
    </row>
    <row r="71" spans="3:4" x14ac:dyDescent="0.45">
      <c r="C71" s="50"/>
      <c r="D71" s="50"/>
    </row>
    <row r="72" spans="3:4" x14ac:dyDescent="0.45">
      <c r="C72" s="50"/>
      <c r="D72" s="50"/>
    </row>
    <row r="73" spans="3:4" x14ac:dyDescent="0.45">
      <c r="C73" s="50"/>
      <c r="D73" s="50"/>
    </row>
    <row r="74" spans="3:4" x14ac:dyDescent="0.45">
      <c r="C74" s="50"/>
      <c r="D74" s="50"/>
    </row>
    <row r="75" spans="3:4" x14ac:dyDescent="0.45">
      <c r="C75" s="50"/>
      <c r="D75" s="50"/>
    </row>
  </sheetData>
  <pageMargins left="0.7" right="0.7" top="0.75" bottom="0.75" header="0.3" footer="0.3"/>
  <pageSetup scale="33" orientation="portrait" r:id="rId1"/>
  <ignoredErrors>
    <ignoredError sqref="R14:R2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Sales</vt:lpstr>
      <vt:lpstr>PE_Fund</vt:lpstr>
      <vt:lpstr>Fund_Amounts</vt:lpstr>
      <vt:lpstr>Fund_Companies</vt:lpstr>
      <vt:lpstr>Fund_Data</vt:lpstr>
      <vt:lpstr>Fund_Dates</vt:lpstr>
      <vt:lpstr>Fund_Items</vt:lpstr>
      <vt:lpstr>Fund_Name</vt:lpstr>
      <vt:lpstr>Fund_Size</vt:lpstr>
      <vt:lpstr>Fund_Start_Date</vt:lpstr>
      <vt:lpstr>PE_Fund!Print_Area</vt:lpstr>
      <vt:lpstr>Sales!Print_Area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bdechesare</dc:creator>
  <cp:lastModifiedBy>Brian DeChesare</cp:lastModifiedBy>
  <dcterms:created xsi:type="dcterms:W3CDTF">2015-11-01T14:57:43Z</dcterms:created>
  <dcterms:modified xsi:type="dcterms:W3CDTF">2025-09-10T15:45:40Z</dcterms:modified>
</cp:coreProperties>
</file>