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4-Free-Cash-Flow\"/>
    </mc:Choice>
  </mc:AlternateContent>
  <xr:revisionPtr revIDLastSave="0" documentId="13_ncr:1_{ED0957FD-1C13-4EBC-A762-B6C6CA9F863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MZN" sheetId="4" r:id="rId1"/>
    <sheet name="SAP" sheetId="7" r:id="rId2"/>
  </sheets>
  <definedNames>
    <definedName name="Basic_Shares">#REF!</definedName>
    <definedName name="Company_Name">#REF!</definedName>
    <definedName name="Diluted_Shares">#REF!</definedName>
    <definedName name="_xlnm.Print_Area" localSheetId="0">AMZN!$A$1:$G$74</definedName>
    <definedName name="_xlnm.Print_Area" localSheetId="1">SAP!$A$1:$F$62</definedName>
    <definedName name="Share_Price">#REF!</definedName>
    <definedName name="Shares">#REF!</definedName>
    <definedName name="Tax_Rat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7" l="1"/>
  <c r="E57" i="7"/>
  <c r="E58" i="7"/>
  <c r="D58" i="7"/>
  <c r="E60" i="7"/>
  <c r="D60" i="7"/>
  <c r="E52" i="7"/>
  <c r="D52" i="7"/>
  <c r="E33" i="7"/>
  <c r="D33" i="7"/>
  <c r="E24" i="7"/>
  <c r="D24" i="7"/>
  <c r="E59" i="7"/>
  <c r="D59" i="7"/>
  <c r="E55" i="7"/>
  <c r="D55" i="7"/>
  <c r="E51" i="7"/>
  <c r="D51" i="7"/>
  <c r="E49" i="7"/>
  <c r="D49" i="7"/>
  <c r="E43" i="7"/>
  <c r="D43" i="7"/>
  <c r="E72" i="4"/>
  <c r="F72" i="4"/>
  <c r="D72" i="4"/>
  <c r="E71" i="4"/>
  <c r="F71" i="4"/>
  <c r="D71" i="4"/>
  <c r="E70" i="4"/>
  <c r="F70" i="4"/>
  <c r="D70" i="4"/>
  <c r="F68" i="4"/>
  <c r="E68" i="4"/>
  <c r="D68" i="4"/>
  <c r="F61" i="4"/>
  <c r="E61" i="4"/>
  <c r="D61" i="4"/>
  <c r="F69" i="4"/>
  <c r="E69" i="4"/>
  <c r="D69" i="4"/>
  <c r="F66" i="4"/>
  <c r="E66" i="4"/>
  <c r="D66" i="4"/>
  <c r="F62" i="4"/>
  <c r="E62" i="4"/>
  <c r="D62" i="4"/>
  <c r="F56" i="4"/>
  <c r="E56" i="4"/>
  <c r="D56" i="4"/>
  <c r="E63" i="4"/>
  <c r="F63" i="4"/>
  <c r="D63" i="4"/>
  <c r="F59" i="4"/>
  <c r="E59" i="4"/>
  <c r="D59" i="4"/>
  <c r="F54" i="4"/>
  <c r="E54" i="4"/>
  <c r="D54" i="4"/>
  <c r="F41" i="4"/>
  <c r="E41" i="4"/>
  <c r="D41" i="4"/>
  <c r="E32" i="4"/>
  <c r="F32" i="4"/>
  <c r="D32" i="4"/>
  <c r="E50" i="7" l="1"/>
  <c r="E53" i="7" s="1"/>
  <c r="E47" i="7"/>
  <c r="E56" i="7"/>
  <c r="E61" i="7" s="1"/>
  <c r="D56" i="7"/>
  <c r="D61" i="7" s="1"/>
  <c r="D47" i="7"/>
  <c r="D50" i="7"/>
  <c r="D53" i="7" s="1"/>
  <c r="E24" i="4"/>
  <c r="F24" i="4"/>
  <c r="D24" i="4"/>
  <c r="E67" i="4" l="1"/>
  <c r="E73" i="4" s="1"/>
  <c r="E55" i="4"/>
  <c r="E57" i="4" s="1"/>
  <c r="E60" i="4"/>
  <c r="E64" i="4" s="1"/>
  <c r="F60" i="4"/>
  <c r="F64" i="4" s="1"/>
  <c r="F67" i="4"/>
  <c r="F73" i="4" s="1"/>
  <c r="F55" i="4"/>
  <c r="F57" i="4" s="1"/>
  <c r="D67" i="4"/>
  <c r="D73" i="4" s="1"/>
  <c r="D55" i="4"/>
  <c r="D57" i="4" s="1"/>
  <c r="D60" i="4"/>
  <c r="D64" i="4" s="1"/>
  <c r="E45" i="4"/>
  <c r="F45" i="4"/>
  <c r="D45" i="4"/>
</calcChain>
</file>

<file path=xl/sharedStrings.xml><?xml version="1.0" encoding="utf-8"?>
<sst xmlns="http://schemas.openxmlformats.org/spreadsheetml/2006/main" count="169" uniqueCount="116">
  <si>
    <t>Net Income:</t>
  </si>
  <si>
    <t>Cash Flow Statement:</t>
  </si>
  <si>
    <t>Cash Flow from Operations:</t>
  </si>
  <si>
    <t>Cash Flow from Operating Activities:</t>
  </si>
  <si>
    <t>(+/-) Deferred Income Taxes:</t>
  </si>
  <si>
    <t>Accounts Payable:</t>
  </si>
  <si>
    <t>($ in Millions USD)</t>
  </si>
  <si>
    <t>(+) Depreciation &amp; Amortization:</t>
  </si>
  <si>
    <t>(+) Stock-Based Compensation:</t>
  </si>
  <si>
    <t>Changes in Operating Assets and Liabilities:</t>
  </si>
  <si>
    <t>Inventory:</t>
  </si>
  <si>
    <t>Other Assets:</t>
  </si>
  <si>
    <t>Indirect Method for its Cash Flow Statement, which means it starts with Net Income and</t>
  </si>
  <si>
    <t>then adjusts for non-cash expenses, such as D&amp;A and SBC.</t>
  </si>
  <si>
    <t>Free Cash Flow:</t>
  </si>
  <si>
    <t>(-) Acquisitions:</t>
  </si>
  <si>
    <t>(-) Stock Repurchases:</t>
  </si>
  <si>
    <t>CFO Checklist:</t>
  </si>
  <si>
    <t>Yes --&gt; Net Income deducts Book Taxes, and Cash Taxes = Book Taxes + Deferred Taxes.</t>
  </si>
  <si>
    <t>Change in WC:</t>
  </si>
  <si>
    <t>Yes --&gt; Directly shown.</t>
  </si>
  <si>
    <t>Cash Net Interest Expense:</t>
  </si>
  <si>
    <t>Cash Taxes:</t>
  </si>
  <si>
    <t>Net Income deducts Net Interest Expense; appears to be no non-cash interest.</t>
  </si>
  <si>
    <t>No CapEx, Investments, Debt, or Equity:</t>
  </si>
  <si>
    <t>Yes.</t>
  </si>
  <si>
    <t>Non-Cash Reversals:</t>
  </si>
  <si>
    <t>Deferred Revenue:</t>
  </si>
  <si>
    <r>
      <t>INDIRECT METHOD Cash Flow Statement:</t>
    </r>
    <r>
      <rPr>
        <sz val="12"/>
        <color theme="1"/>
        <rFont val="Calibri"/>
        <family val="2"/>
        <scheme val="minor"/>
      </rPr>
      <t xml:space="preserve"> Like most U.S.-based companies, Amazon uses the </t>
    </r>
  </si>
  <si>
    <t>(+/-) Non-Operating Expenses / Income:</t>
  </si>
  <si>
    <t>Accounts Receivable:</t>
  </si>
  <si>
    <t>Accrued Expenses:</t>
  </si>
  <si>
    <t>Cash Flow from Investing Activities:</t>
  </si>
  <si>
    <t>(-) Capital Expenditures:</t>
  </si>
  <si>
    <t>(+) Proceeds from PP&amp;E Sales:</t>
  </si>
  <si>
    <t>(+) Sales and Maturities of Securities:</t>
  </si>
  <si>
    <t>(-) Purchases of Securities:</t>
  </si>
  <si>
    <t>Cash Flow from Investing:</t>
  </si>
  <si>
    <t>Cash Flow from Financing Activities:</t>
  </si>
  <si>
    <t>Cash Flow from Financing:</t>
  </si>
  <si>
    <t>(+) Proceeds from Short-Term Debt:</t>
  </si>
  <si>
    <t>(-) Repayments of Long-Term Debt:</t>
  </si>
  <si>
    <t>(-) Repayments of Short-Term Debt:</t>
  </si>
  <si>
    <t>(+) Proceeds from Long-Term Debt:</t>
  </si>
  <si>
    <t>(-) Finance Lease Principal Repayments:</t>
  </si>
  <si>
    <t>(-) Finance Obligation Principal Repayments:</t>
  </si>
  <si>
    <t>(+/-) FX Rate Effects:</t>
  </si>
  <si>
    <t>Net Increase / (Decrease) in Cash:</t>
  </si>
  <si>
    <t>Free Cash Flow Calculations:</t>
  </si>
  <si>
    <t>The basic definition is:</t>
  </si>
  <si>
    <r>
      <rPr>
        <b/>
        <sz val="12"/>
        <color theme="1"/>
        <rFont val="Calibri"/>
        <family val="2"/>
        <scheme val="minor"/>
      </rPr>
      <t>FCF</t>
    </r>
    <r>
      <rPr>
        <sz val="12"/>
        <color theme="1"/>
        <rFont val="Calibri"/>
        <family val="2"/>
        <scheme val="minor"/>
      </rPr>
      <t xml:space="preserve"> = CFO - CapEx</t>
    </r>
  </si>
  <si>
    <r>
      <t xml:space="preserve">But… this comes with several caveats. For one thing, it should deduct the </t>
    </r>
    <r>
      <rPr>
        <u/>
        <sz val="12"/>
        <color theme="1"/>
        <rFont val="Calibri"/>
        <family val="2"/>
        <scheme val="minor"/>
      </rPr>
      <t>full lease expense</t>
    </r>
    <r>
      <rPr>
        <sz val="12"/>
        <color theme="1"/>
        <rFont val="Calibri"/>
        <family val="2"/>
        <scheme val="minor"/>
      </rPr>
      <t xml:space="preserve"> from both Operating and Finance Leases, which</t>
    </r>
  </si>
  <si>
    <t>Yes - D&amp;A, SBC, and Non-Operating Expenses all affect Net Income and are reversed here.</t>
  </si>
  <si>
    <t>the CFO metric here does not currently do. Also, we believe it's best to exclude SBC and not count it as a non-cash expense since it dilutes</t>
  </si>
  <si>
    <t>the equity investors.</t>
  </si>
  <si>
    <t>The idea of "adding back" the Finance + Operating Lease Expenses and then deducting the value of the Lease Assets acquired, presented in</t>
  </si>
  <si>
    <t>the Footnotes Analyst article, is interesting but not terribly practical and potentially confusing for some companies. Conceptually, we don't</t>
  </si>
  <si>
    <t>Supplemental Information:</t>
  </si>
  <si>
    <t>(-) Cash Paid for Operating Leases:</t>
  </si>
  <si>
    <t>(-) Finance Lease Cash Interest:</t>
  </si>
  <si>
    <t>(-) Value of New Leased Assets:</t>
  </si>
  <si>
    <t>(-) Estimated Op. Lease Principal Repayments:</t>
  </si>
  <si>
    <t>(+/-) Supplier Financing Adjustments:</t>
  </si>
  <si>
    <t>Free Cash Flow - Amazon Version:</t>
  </si>
  <si>
    <t>(+) Cash Flow from Operations:</t>
  </si>
  <si>
    <t>(-) CapEx, Net of Sale Proceeds:</t>
  </si>
  <si>
    <t>Free Cash Flow - Our Version:</t>
  </si>
  <si>
    <t>(-) Stock-Based Compensation:</t>
  </si>
  <si>
    <t>(-) Finance Lease/Obligation Princ. Repay.:</t>
  </si>
  <si>
    <t>Free Cash Flow - Footnotes Analyst Version:</t>
  </si>
  <si>
    <t>think that Leased Assets and Owned PP&amp;E should be treated the same, since leases represent less risk and lower commitment.</t>
  </si>
  <si>
    <r>
      <t xml:space="preserve">Also, FCF is typically not used for </t>
    </r>
    <r>
      <rPr>
        <b/>
        <sz val="12"/>
        <color theme="1"/>
        <rFont val="Calibri"/>
        <family val="2"/>
        <scheme val="minor"/>
      </rPr>
      <t>comparison purposes</t>
    </r>
    <r>
      <rPr>
        <sz val="12"/>
        <color theme="1"/>
        <rFont val="Calibri"/>
        <family val="2"/>
        <scheme val="minor"/>
      </rPr>
      <t>, as in the public comps - if that's your goal, a metric like EBITDAR is more useful since</t>
    </r>
  </si>
  <si>
    <t>it adds back or excludes more line items.</t>
  </si>
  <si>
    <t xml:space="preserve">Also, not all companies disclose all their Lease Liability/Asset components in an easy-to-use way; it requires some digging through the </t>
  </si>
  <si>
    <t>filings and making very rough estimates in some cases. May not be worth it in the context of a screen or quick analysis.</t>
  </si>
  <si>
    <r>
      <t>1) Stock-Based Compensation</t>
    </r>
    <r>
      <rPr>
        <sz val="12"/>
        <color theme="1"/>
        <rFont val="Calibri"/>
        <family val="2"/>
        <scheme val="minor"/>
      </rPr>
      <t xml:space="preserve"> - Yes, subtract it if this FCF is being used for screening/valuation or LBO/M&amp;A modeling purposes.</t>
    </r>
  </si>
  <si>
    <t>For a standalone 3-statement model or credit model, you could keep it added back and just increase the company's share count</t>
  </si>
  <si>
    <t>to reflect the dilution, but it's tricky to get this right.</t>
  </si>
  <si>
    <r>
      <t>2) Leases</t>
    </r>
    <r>
      <rPr>
        <sz val="12"/>
        <color theme="1"/>
        <rFont val="Calibri"/>
        <family val="2"/>
        <scheme val="minor"/>
      </rPr>
      <t xml:space="preserve"> - At the minimum, yes, make sure the full Lease Expense from All Lease Types is deducted in FCF, and be careful about</t>
    </r>
  </si>
  <si>
    <t>what's being "added back" in CFO, especially under IFRS.</t>
  </si>
  <si>
    <r>
      <t>3) Net CapEx</t>
    </r>
    <r>
      <rPr>
        <sz val="12"/>
        <color theme="1"/>
        <rFont val="Calibri"/>
        <family val="2"/>
        <scheme val="minor"/>
      </rPr>
      <t xml:space="preserve"> - If the company really is selling assets on a recurring, predictable basis, it's fine to use Net CapEx rather than Gross CapEx.</t>
    </r>
  </si>
  <si>
    <r>
      <t>4) Treating New Leased Assets as CapEx</t>
    </r>
    <r>
      <rPr>
        <sz val="12"/>
        <color theme="1"/>
        <rFont val="Calibri"/>
        <family val="2"/>
        <scheme val="minor"/>
      </rPr>
      <t xml:space="preserve"> - We don't recommend doing this because of the issues described above.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It's not necessarily</t>
    </r>
  </si>
  <si>
    <t>wrong, but it diverges quite a bit from the true cash outflows in the period.</t>
  </si>
  <si>
    <t>OUR VIEWS:</t>
  </si>
  <si>
    <t>Free Cash Flow - SAP Example (Indirect Method - IFRS)</t>
  </si>
  <si>
    <r>
      <t>INDIRECT METHOD Cash Flow Statement:</t>
    </r>
    <r>
      <rPr>
        <sz val="12"/>
        <color theme="1"/>
        <rFont val="Calibri"/>
        <family val="2"/>
        <scheme val="minor"/>
      </rPr>
      <t xml:space="preserve"> SAP also uses the Indirect Method for its</t>
    </r>
  </si>
  <si>
    <t>Cash Flow Statement, but there are some differences due to IFRS-based accounting.</t>
  </si>
  <si>
    <t>Yes --&gt; Book Taxes added back, and then Cash Taxes are deducted within CFO.</t>
  </si>
  <si>
    <r>
      <t xml:space="preserve">Issues! They </t>
    </r>
    <r>
      <rPr>
        <i/>
        <sz val="12"/>
        <color theme="1"/>
        <rFont val="Calibri"/>
        <family val="2"/>
        <scheme val="minor"/>
      </rPr>
      <t>reverse</t>
    </r>
    <r>
      <rPr>
        <sz val="12"/>
        <color theme="1"/>
        <rFont val="Calibri"/>
        <family val="2"/>
        <scheme val="minor"/>
      </rPr>
      <t xml:space="preserve"> the normal Net Interest in CFO and then reflect the full amount in CFF.</t>
    </r>
  </si>
  <si>
    <t>We need to reverse or undo this.</t>
  </si>
  <si>
    <t>Under IFRS for SAP, there are several issues:</t>
  </si>
  <si>
    <t>Free Cash Flow - SAP Version:</t>
  </si>
  <si>
    <t>(+) Book Income Taxes:</t>
  </si>
  <si>
    <t>(-) Net Financial Income:</t>
  </si>
  <si>
    <t>Contract Liabilities:</t>
  </si>
  <si>
    <t>(-) Cash Component of SBC:</t>
  </si>
  <si>
    <t>(-) Cash Taxes Paid:</t>
  </si>
  <si>
    <t>Other Adjustments:</t>
  </si>
  <si>
    <t>(€ in Millions EUR)</t>
  </si>
  <si>
    <t>(+) Interest Received:</t>
  </si>
  <si>
    <t>(-) Dividends Paid:</t>
  </si>
  <si>
    <t>(+) Proceeds from Debt:</t>
  </si>
  <si>
    <t>(-) Repayments of Debt:</t>
  </si>
  <si>
    <t>(-) Lease Liability Principal Repayments:</t>
  </si>
  <si>
    <t>(-) NCI Transactions:</t>
  </si>
  <si>
    <r>
      <t>1) Interest Expense/Income</t>
    </r>
    <r>
      <rPr>
        <sz val="12"/>
        <color theme="1"/>
        <rFont val="Calibri"/>
        <family val="2"/>
        <scheme val="minor"/>
      </rPr>
      <t xml:space="preserve"> - They are adding back the entire IS amount in CFO and then showing Interest Income in CFI and Interest</t>
    </r>
  </si>
  <si>
    <t>(+) Net Financial Income:</t>
  </si>
  <si>
    <t>Expense in CFF. This is not good because it means that CFO - CapEx completely ignores both Interest Expense and Interest Income.</t>
  </si>
  <si>
    <t>The easiest fix is to reverse this adjustment.</t>
  </si>
  <si>
    <r>
      <t>2) Stock-Based Compensation</t>
    </r>
    <r>
      <rPr>
        <sz val="12"/>
        <color theme="1"/>
        <rFont val="Calibri"/>
        <family val="2"/>
        <scheme val="minor"/>
      </rPr>
      <t xml:space="preserve"> - Their CFO section seems to have a "Total" SBC number and then a cash outflow for some type of Cash-Settled</t>
    </r>
  </si>
  <si>
    <r>
      <t xml:space="preserve">SBC number. Not clear exactly what this is, but if it really is paid in cash, we should consider the </t>
    </r>
    <r>
      <rPr>
        <i/>
        <sz val="12"/>
        <color theme="1"/>
        <rFont val="Calibri"/>
        <family val="2"/>
        <scheme val="minor"/>
      </rPr>
      <t>SBC Net of Cash Settlement</t>
    </r>
    <r>
      <rPr>
        <sz val="12"/>
        <color theme="1"/>
        <rFont val="Calibri"/>
        <family val="2"/>
        <scheme val="minor"/>
      </rPr>
      <t xml:space="preserve"> in our FCF.</t>
    </r>
  </si>
  <si>
    <r>
      <t>3) Leases</t>
    </r>
    <r>
      <rPr>
        <sz val="12"/>
        <color theme="1"/>
        <rFont val="Calibri"/>
        <family val="2"/>
        <scheme val="minor"/>
      </rPr>
      <t xml:space="preserve"> - There are no disclosures around the Leased Assets acquired or a full breakout of Lease Interest and Depreciation vs. the same</t>
    </r>
  </si>
  <si>
    <t>lines from non-Lease sources. So even if we wanted to, we could not make all the adjustments that Footnotes Analyst suggests based on</t>
  </si>
  <si>
    <t>just this report.</t>
  </si>
  <si>
    <t>Free Cash Flow - Amazon Example (Indirect Method - U.S. GAAP)</t>
  </si>
  <si>
    <t>(-) Interest Paid: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</si>
</sst>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FY&quot;\ yy"/>
    <numFmt numFmtId="165" formatCode="_(&quot;$&quot;* #,##0_);_(&quot;$&quot;* \(#,##0\);_(&quot;$&quot;* &quot;-&quot;?_);_(@_)"/>
    <numFmt numFmtId="166" formatCode="_([$€-2]\ * #,##0_);_([$€-2]\ * \(#,##0\);_([$€-2]\ * &quot;-&quot;_);_(@_)"/>
    <numFmt numFmtId="167" formatCode="_([$€-2]\ * #,##0.00_);_([$€-2]\ * \(#,##0.00\);_([$€-2]\ 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0016E4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16E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1" xfId="0" applyFont="1" applyFill="1" applyBorder="1"/>
    <xf numFmtId="0" fontId="2" fillId="2" borderId="1" xfId="0" applyFont="1" applyFill="1" applyBorder="1"/>
    <xf numFmtId="41" fontId="6" fillId="0" borderId="0" xfId="0" applyNumberFormat="1" applyFont="1"/>
    <xf numFmtId="0" fontId="3" fillId="0" borderId="0" xfId="0" applyFont="1" applyAlignment="1">
      <alignment horizontal="left" indent="1"/>
    </xf>
    <xf numFmtId="0" fontId="9" fillId="0" borderId="0" xfId="0" applyFont="1"/>
    <xf numFmtId="0" fontId="3" fillId="0" borderId="2" xfId="0" applyFont="1" applyBorder="1" applyAlignment="1">
      <alignment horizontal="left"/>
    </xf>
    <xf numFmtId="0" fontId="4" fillId="3" borderId="1" xfId="0" applyFont="1" applyFill="1" applyBorder="1"/>
    <xf numFmtId="0" fontId="5" fillId="3" borderId="1" xfId="0" applyFont="1" applyFill="1" applyBorder="1"/>
    <xf numFmtId="41" fontId="10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indent="2"/>
    </xf>
    <xf numFmtId="41" fontId="2" fillId="0" borderId="0" xfId="0" applyNumberFormat="1" applyFont="1"/>
    <xf numFmtId="165" fontId="8" fillId="0" borderId="0" xfId="0" applyNumberFormat="1" applyFont="1"/>
    <xf numFmtId="0" fontId="1" fillId="0" borderId="0" xfId="0" applyFont="1" applyAlignment="1">
      <alignment horizontal="left" indent="1"/>
    </xf>
    <xf numFmtId="164" fontId="4" fillId="3" borderId="1" xfId="0" applyNumberFormat="1" applyFont="1" applyFill="1" applyBorder="1" applyAlignment="1">
      <alignment horizontal="center"/>
    </xf>
    <xf numFmtId="0" fontId="3" fillId="0" borderId="2" xfId="0" applyFont="1" applyBorder="1"/>
    <xf numFmtId="41" fontId="3" fillId="0" borderId="2" xfId="0" applyNumberFormat="1" applyFont="1" applyBorder="1"/>
    <xf numFmtId="165" fontId="2" fillId="0" borderId="0" xfId="0" applyNumberFormat="1" applyFont="1"/>
    <xf numFmtId="165" fontId="3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5" fillId="0" borderId="0" xfId="0" applyNumberFormat="1" applyFont="1"/>
    <xf numFmtId="41" fontId="11" fillId="0" borderId="0" xfId="0" applyNumberFormat="1" applyFont="1"/>
    <xf numFmtId="167" fontId="2" fillId="0" borderId="0" xfId="0" applyNumberFormat="1" applyFont="1"/>
    <xf numFmtId="44" fontId="2" fillId="0" borderId="0" xfId="0" applyNumberFormat="1" applyFont="1"/>
  </cellXfs>
  <cellStyles count="2">
    <cellStyle name="Normal" xfId="0" builtinId="0"/>
    <cellStyle name="Normal 2" xfId="1" xr:uid="{5C02F74C-5CB9-4B3B-B7A3-5D9606E159C0}"/>
  </cellStyles>
  <dxfs count="0"/>
  <tableStyles count="0" defaultTableStyle="TableStyleMedium2" defaultPivotStyle="PivotStyleLight16"/>
  <colors>
    <mruColors>
      <color rgb="FF0016E4"/>
      <color rgb="FF1F497D"/>
      <color rgb="FF44546A"/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Amazon - Different Versions of Free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Amazon Version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AMZN!$D$54:$F$54</c:f>
              <c:numCache>
                <c:formatCode>"FY"\ yy</c:formatCode>
                <c:ptCount val="3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</c:numCache>
            </c:numRef>
          </c:cat>
          <c:val>
            <c:numRef>
              <c:f>AMZN!$D$57:$F$57</c:f>
              <c:numCache>
                <c:formatCode>_(* #,##0_);_(* \(#,##0\);_(* "-"_);_(@_)</c:formatCode>
                <c:ptCount val="3"/>
                <c:pt idx="0">
                  <c:v>36813</c:v>
                </c:pt>
                <c:pt idx="1">
                  <c:v>38219</c:v>
                </c:pt>
                <c:pt idx="2">
                  <c:v>11194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B-4DEB-9034-6ED2D26BB315}"/>
            </c:ext>
          </c:extLst>
        </c:ser>
        <c:ser>
          <c:idx val="1"/>
          <c:order val="1"/>
          <c:tx>
            <c:v>Our Version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AMZN!$D$54:$F$54</c:f>
              <c:numCache>
                <c:formatCode>"FY"\ yy</c:formatCode>
                <c:ptCount val="3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</c:numCache>
            </c:numRef>
          </c:cat>
          <c:val>
            <c:numRef>
              <c:f>AMZN!$D$64:$F$64</c:f>
              <c:numCache>
                <c:formatCode>_(* #,##0_);_(* \(#,##0\);_(* "-"_);_(@_)</c:formatCode>
                <c:ptCount val="3"/>
                <c:pt idx="0">
                  <c:v>8135</c:v>
                </c:pt>
                <c:pt idx="1">
                  <c:v>13496</c:v>
                </c:pt>
                <c:pt idx="2">
                  <c:v>-10158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B-4DEB-9034-6ED2D26BB315}"/>
            </c:ext>
          </c:extLst>
        </c:ser>
        <c:ser>
          <c:idx val="2"/>
          <c:order val="2"/>
          <c:tx>
            <c:v>Footnotes Analyst Version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AMZN!$D$54:$F$54</c:f>
              <c:numCache>
                <c:formatCode>"FY"\ yy</c:formatCode>
                <c:ptCount val="3"/>
                <c:pt idx="0">
                  <c:v>45291</c:v>
                </c:pt>
                <c:pt idx="1">
                  <c:v>45657</c:v>
                </c:pt>
                <c:pt idx="2">
                  <c:v>46022</c:v>
                </c:pt>
              </c:numCache>
            </c:numRef>
          </c:cat>
          <c:val>
            <c:numRef>
              <c:f>AMZN!$D$73:$F$73</c:f>
              <c:numCache>
                <c:formatCode>_(* #,##0_);_(* \(#,##0\);_(* "-"_);_(@_)</c:formatCode>
                <c:ptCount val="3"/>
                <c:pt idx="0">
                  <c:v>7696</c:v>
                </c:pt>
                <c:pt idx="1">
                  <c:v>2630</c:v>
                </c:pt>
                <c:pt idx="2">
                  <c:v>-29014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B-4DEB-9034-6ED2D26BB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80735"/>
        <c:axId val="78179295"/>
      </c:lineChart>
      <c:dateAx>
        <c:axId val="78180735"/>
        <c:scaling>
          <c:orientation val="minMax"/>
        </c:scaling>
        <c:delete val="0"/>
        <c:axPos val="b"/>
        <c:numFmt formatCode="&quot;FY&quot;\ 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79295"/>
        <c:crosses val="autoZero"/>
        <c:auto val="1"/>
        <c:lblOffset val="100"/>
        <c:baseTimeUnit val="years"/>
      </c:dateAx>
      <c:valAx>
        <c:axId val="7817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8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111578</xdr:colOff>
      <xdr:row>56</xdr:row>
      <xdr:rowOff>59871</xdr:rowOff>
    </xdr:from>
    <xdr:to>
      <xdr:col>15</xdr:col>
      <xdr:colOff>582385</xdr:colOff>
      <xdr:row>74</xdr:row>
      <xdr:rowOff>32112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380FAF-864F-39EE-917B-C1C70B828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0067-CE95-4BF2-868F-DCF02FDDF668}">
  <sheetPr>
    <pageSetUpPr autoPageBreaks="0"/>
  </sheetPr>
  <dimension ref="B2:S76"/>
  <sheetViews>
    <sheetView showGridLines="0" tabSelected="1" zoomScaleNormal="100" workbookViewId="0">
      <selection activeCell="B2" sqref="B2"/>
    </sheetView>
  </sheetViews>
  <sheetFormatPr defaultColWidth="9.1796875" defaultRowHeight="15.5" x14ac:dyDescent="0.35"/>
  <cols>
    <col min="1" max="2" width="2.7265625" style="2" customWidth="1"/>
    <col min="3" max="3" width="44" style="2" customWidth="1"/>
    <col min="4" max="6" width="11.1796875" style="2" bestFit="1" customWidth="1"/>
    <col min="7" max="8" width="2.7265625" style="2" customWidth="1"/>
    <col min="9" max="19" width="11.1796875" style="2" customWidth="1"/>
    <col min="20" max="16384" width="9.1796875" style="2"/>
  </cols>
  <sheetData>
    <row r="2" spans="2:19" ht="18.5" x14ac:dyDescent="0.45">
      <c r="B2" s="7" t="s">
        <v>114</v>
      </c>
    </row>
    <row r="3" spans="2:19" x14ac:dyDescent="0.35">
      <c r="B3" s="12" t="s">
        <v>6</v>
      </c>
    </row>
    <row r="5" spans="2:19" x14ac:dyDescent="0.35">
      <c r="B5" s="1" t="s">
        <v>28</v>
      </c>
    </row>
    <row r="6" spans="2:19" x14ac:dyDescent="0.35">
      <c r="B6" s="12" t="s">
        <v>12</v>
      </c>
    </row>
    <row r="7" spans="2:19" x14ac:dyDescent="0.35">
      <c r="B7" s="12" t="s">
        <v>13</v>
      </c>
    </row>
    <row r="9" spans="2:19" x14ac:dyDescent="0.35">
      <c r="B9" s="9" t="s">
        <v>1</v>
      </c>
      <c r="C9" s="10"/>
      <c r="D9" s="19">
        <v>45291</v>
      </c>
      <c r="E9" s="19">
        <v>45657</v>
      </c>
      <c r="F9" s="19">
        <v>46022</v>
      </c>
    </row>
    <row r="11" spans="2:19" x14ac:dyDescent="0.35">
      <c r="C11" s="3" t="s">
        <v>3</v>
      </c>
      <c r="D11" s="14"/>
      <c r="E11" s="14"/>
      <c r="F11" s="14"/>
      <c r="H11" s="3" t="s">
        <v>17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2:19" x14ac:dyDescent="0.35">
      <c r="C12" s="6" t="s">
        <v>0</v>
      </c>
      <c r="D12" s="17">
        <v>30425</v>
      </c>
      <c r="E12" s="17">
        <v>59248</v>
      </c>
      <c r="F12" s="17">
        <v>77670</v>
      </c>
    </row>
    <row r="13" spans="2:19" x14ac:dyDescent="0.35">
      <c r="C13" s="15" t="s">
        <v>7</v>
      </c>
      <c r="D13" s="5">
        <v>48663</v>
      </c>
      <c r="E13" s="5">
        <v>52795</v>
      </c>
      <c r="F13" s="5">
        <v>65756</v>
      </c>
      <c r="I13" s="1" t="s">
        <v>22</v>
      </c>
      <c r="M13" s="12" t="s">
        <v>18</v>
      </c>
    </row>
    <row r="14" spans="2:19" x14ac:dyDescent="0.35">
      <c r="C14" s="15" t="s">
        <v>8</v>
      </c>
      <c r="D14" s="5">
        <v>24023</v>
      </c>
      <c r="E14" s="5">
        <v>22011</v>
      </c>
      <c r="F14" s="5">
        <v>19467</v>
      </c>
    </row>
    <row r="15" spans="2:19" x14ac:dyDescent="0.35">
      <c r="C15" s="15" t="s">
        <v>29</v>
      </c>
      <c r="D15" s="5">
        <v>-748</v>
      </c>
      <c r="E15" s="5">
        <v>2012</v>
      </c>
      <c r="F15" s="5">
        <v>-14880</v>
      </c>
      <c r="I15" s="1" t="s">
        <v>19</v>
      </c>
      <c r="M15" s="12" t="s">
        <v>20</v>
      </c>
    </row>
    <row r="16" spans="2:19" x14ac:dyDescent="0.35">
      <c r="C16" s="15" t="s">
        <v>4</v>
      </c>
      <c r="D16" s="5">
        <v>-5876</v>
      </c>
      <c r="E16" s="5">
        <v>-4648</v>
      </c>
      <c r="F16" s="5">
        <v>11470</v>
      </c>
    </row>
    <row r="17" spans="3:19" x14ac:dyDescent="0.35">
      <c r="C17" s="6" t="s">
        <v>9</v>
      </c>
      <c r="I17" s="1" t="s">
        <v>21</v>
      </c>
      <c r="M17" s="12" t="s">
        <v>23</v>
      </c>
    </row>
    <row r="18" spans="3:19" x14ac:dyDescent="0.35">
      <c r="C18" s="15" t="s">
        <v>10</v>
      </c>
      <c r="D18" s="5">
        <v>1449</v>
      </c>
      <c r="E18" s="5">
        <v>-1884</v>
      </c>
      <c r="F18" s="5">
        <v>-3002</v>
      </c>
    </row>
    <row r="19" spans="3:19" x14ac:dyDescent="0.35">
      <c r="C19" s="15" t="s">
        <v>30</v>
      </c>
      <c r="D19" s="5">
        <v>-8348</v>
      </c>
      <c r="E19" s="5">
        <v>-3249</v>
      </c>
      <c r="F19" s="5">
        <v>-7333</v>
      </c>
      <c r="I19" s="1" t="s">
        <v>24</v>
      </c>
      <c r="M19" s="12" t="s">
        <v>25</v>
      </c>
    </row>
    <row r="20" spans="3:19" x14ac:dyDescent="0.35">
      <c r="C20" s="15" t="s">
        <v>11</v>
      </c>
      <c r="D20" s="5">
        <v>-12265</v>
      </c>
      <c r="E20" s="5">
        <v>-14483</v>
      </c>
      <c r="F20" s="5">
        <v>-15632</v>
      </c>
    </row>
    <row r="21" spans="3:19" x14ac:dyDescent="0.35">
      <c r="C21" s="15" t="s">
        <v>5</v>
      </c>
      <c r="D21" s="5">
        <v>5473</v>
      </c>
      <c r="E21" s="5">
        <v>2972</v>
      </c>
      <c r="F21" s="5">
        <v>11231</v>
      </c>
      <c r="I21" s="1" t="s">
        <v>26</v>
      </c>
      <c r="M21" s="12" t="s">
        <v>52</v>
      </c>
    </row>
    <row r="22" spans="3:19" x14ac:dyDescent="0.35">
      <c r="C22" s="15" t="s">
        <v>31</v>
      </c>
      <c r="D22" s="5">
        <v>-2428</v>
      </c>
      <c r="E22" s="5">
        <v>-2904</v>
      </c>
      <c r="F22" s="5">
        <v>-5019</v>
      </c>
      <c r="I22" s="1"/>
      <c r="J22" s="12"/>
    </row>
    <row r="23" spans="3:19" x14ac:dyDescent="0.35">
      <c r="C23" s="15" t="s">
        <v>27</v>
      </c>
      <c r="D23" s="5">
        <v>4578</v>
      </c>
      <c r="E23" s="5">
        <v>4007</v>
      </c>
      <c r="F23" s="5">
        <v>-214</v>
      </c>
      <c r="H23" s="3" t="s">
        <v>48</v>
      </c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3:19" x14ac:dyDescent="0.35">
      <c r="C24" s="8" t="s">
        <v>2</v>
      </c>
      <c r="D24" s="21">
        <f>SUM(D12:D23)</f>
        <v>84946</v>
      </c>
      <c r="E24" s="21">
        <f>SUM(E12:E23)</f>
        <v>115877</v>
      </c>
      <c r="F24" s="21">
        <f>SUM(F12:F23)</f>
        <v>139514</v>
      </c>
    </row>
    <row r="25" spans="3:19" x14ac:dyDescent="0.35">
      <c r="I25" s="12" t="s">
        <v>49</v>
      </c>
    </row>
    <row r="26" spans="3:19" x14ac:dyDescent="0.35">
      <c r="C26" s="3" t="s">
        <v>32</v>
      </c>
      <c r="D26" s="14"/>
      <c r="E26" s="14"/>
      <c r="F26" s="14"/>
    </row>
    <row r="27" spans="3:19" x14ac:dyDescent="0.35">
      <c r="C27" s="18" t="s">
        <v>33</v>
      </c>
      <c r="D27" s="5">
        <v>-52729</v>
      </c>
      <c r="E27" s="5">
        <v>-82999</v>
      </c>
      <c r="F27" s="5">
        <v>-131819</v>
      </c>
      <c r="I27" s="12" t="s">
        <v>50</v>
      </c>
    </row>
    <row r="28" spans="3:19" x14ac:dyDescent="0.35">
      <c r="C28" s="18" t="s">
        <v>34</v>
      </c>
      <c r="D28" s="5">
        <v>4596</v>
      </c>
      <c r="E28" s="5">
        <v>5341</v>
      </c>
      <c r="F28" s="5">
        <v>3499</v>
      </c>
    </row>
    <row r="29" spans="3:19" x14ac:dyDescent="0.35">
      <c r="C29" s="18" t="s">
        <v>15</v>
      </c>
      <c r="D29" s="5">
        <v>-5839</v>
      </c>
      <c r="E29" s="5">
        <v>-7082</v>
      </c>
      <c r="F29" s="5">
        <v>-3841</v>
      </c>
      <c r="I29" s="12" t="s">
        <v>51</v>
      </c>
    </row>
    <row r="30" spans="3:19" x14ac:dyDescent="0.35">
      <c r="C30" s="18" t="s">
        <v>35</v>
      </c>
      <c r="D30" s="5">
        <v>5627</v>
      </c>
      <c r="E30" s="5">
        <v>16403</v>
      </c>
      <c r="F30" s="5">
        <v>44386</v>
      </c>
      <c r="I30" s="12" t="s">
        <v>53</v>
      </c>
    </row>
    <row r="31" spans="3:19" x14ac:dyDescent="0.35">
      <c r="C31" s="18" t="s">
        <v>36</v>
      </c>
      <c r="D31" s="5">
        <v>-1488</v>
      </c>
      <c r="E31" s="5">
        <v>-26005</v>
      </c>
      <c r="F31" s="5">
        <v>-54770</v>
      </c>
      <c r="I31" s="12" t="s">
        <v>54</v>
      </c>
    </row>
    <row r="32" spans="3:19" x14ac:dyDescent="0.35">
      <c r="C32" s="20" t="s">
        <v>37</v>
      </c>
      <c r="D32" s="21">
        <f>SUM(D27:D31)</f>
        <v>-49833</v>
      </c>
      <c r="E32" s="21">
        <f t="shared" ref="E32:F32" si="0">SUM(E27:E31)</f>
        <v>-94342</v>
      </c>
      <c r="F32" s="21">
        <f t="shared" si="0"/>
        <v>-142545</v>
      </c>
    </row>
    <row r="33" spans="3:19" x14ac:dyDescent="0.35">
      <c r="I33" s="12" t="s">
        <v>55</v>
      </c>
    </row>
    <row r="34" spans="3:19" x14ac:dyDescent="0.35">
      <c r="C34" s="3" t="s">
        <v>38</v>
      </c>
      <c r="D34" s="14"/>
      <c r="E34" s="14"/>
      <c r="F34" s="14"/>
      <c r="I34" s="12" t="s">
        <v>56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3:19" x14ac:dyDescent="0.35">
      <c r="C35" s="18" t="s">
        <v>40</v>
      </c>
      <c r="D35" s="5">
        <v>18129</v>
      </c>
      <c r="E35" s="5">
        <v>5142</v>
      </c>
      <c r="F35" s="5">
        <v>9320</v>
      </c>
      <c r="I35" s="12" t="s">
        <v>70</v>
      </c>
      <c r="J35" s="12"/>
      <c r="K35" s="12"/>
      <c r="L35" s="12"/>
      <c r="M35" s="5"/>
      <c r="N35" s="12"/>
      <c r="O35" s="12"/>
      <c r="P35" s="12"/>
      <c r="Q35" s="12"/>
      <c r="R35" s="12"/>
      <c r="S35" s="12"/>
    </row>
    <row r="36" spans="3:19" x14ac:dyDescent="0.35">
      <c r="C36" s="18" t="s">
        <v>42</v>
      </c>
      <c r="D36" s="5">
        <v>-25677</v>
      </c>
      <c r="E36" s="5">
        <v>-5060</v>
      </c>
      <c r="F36" s="5">
        <v>-8426</v>
      </c>
      <c r="J36" s="13"/>
      <c r="K36" s="12"/>
      <c r="L36" s="12"/>
      <c r="M36" s="11"/>
      <c r="N36" s="12"/>
      <c r="O36" s="12"/>
      <c r="P36" s="12"/>
      <c r="Q36" s="12"/>
      <c r="R36" s="12"/>
      <c r="S36" s="12"/>
    </row>
    <row r="37" spans="3:19" x14ac:dyDescent="0.35">
      <c r="C37" s="18" t="s">
        <v>43</v>
      </c>
      <c r="D37" s="5"/>
      <c r="E37" s="5"/>
      <c r="F37" s="5">
        <v>15673</v>
      </c>
      <c r="I37" s="12" t="s">
        <v>71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3:19" x14ac:dyDescent="0.35">
      <c r="C38" s="18" t="s">
        <v>41</v>
      </c>
      <c r="D38" s="5">
        <v>-3676</v>
      </c>
      <c r="E38" s="5">
        <v>-9182</v>
      </c>
      <c r="F38" s="5">
        <v>-5021</v>
      </c>
      <c r="I38" s="12" t="s">
        <v>72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3:19" x14ac:dyDescent="0.35">
      <c r="C39" s="18" t="s">
        <v>44</v>
      </c>
      <c r="D39" s="5">
        <v>-4384</v>
      </c>
      <c r="E39" s="5">
        <v>-2043</v>
      </c>
      <c r="F39" s="5">
        <v>-1557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3:19" x14ac:dyDescent="0.35">
      <c r="C40" s="18" t="s">
        <v>45</v>
      </c>
      <c r="D40" s="5">
        <v>-271</v>
      </c>
      <c r="E40" s="5">
        <v>-669</v>
      </c>
      <c r="F40" s="5">
        <v>-328</v>
      </c>
      <c r="I40" s="12" t="s">
        <v>73</v>
      </c>
    </row>
    <row r="41" spans="3:19" x14ac:dyDescent="0.35">
      <c r="C41" s="20" t="s">
        <v>39</v>
      </c>
      <c r="D41" s="21">
        <f>SUM(D35:D40)</f>
        <v>-15879</v>
      </c>
      <c r="E41" s="21">
        <f>SUM(E35:E40)</f>
        <v>-11812</v>
      </c>
      <c r="F41" s="21">
        <f>SUM(F35:F40)</f>
        <v>9661</v>
      </c>
      <c r="I41" s="12" t="s">
        <v>74</v>
      </c>
    </row>
    <row r="43" spans="3:19" x14ac:dyDescent="0.35">
      <c r="C43" s="12" t="s">
        <v>46</v>
      </c>
      <c r="D43" s="5">
        <v>403</v>
      </c>
      <c r="E43" s="5">
        <v>-1301</v>
      </c>
      <c r="F43" s="5">
        <v>1164</v>
      </c>
      <c r="I43" s="1" t="s">
        <v>83</v>
      </c>
    </row>
    <row r="45" spans="3:19" x14ac:dyDescent="0.35">
      <c r="C45" s="1" t="s">
        <v>47</v>
      </c>
      <c r="D45" s="23">
        <f>D24+D32+D41+D43</f>
        <v>19637</v>
      </c>
      <c r="E45" s="23">
        <f t="shared" ref="E45:F45" si="1">E24+E32+E41+E43</f>
        <v>8422</v>
      </c>
      <c r="F45" s="23">
        <f t="shared" si="1"/>
        <v>7794</v>
      </c>
      <c r="I45" s="1" t="s">
        <v>75</v>
      </c>
    </row>
    <row r="46" spans="3:19" x14ac:dyDescent="0.35">
      <c r="I46" s="12" t="s">
        <v>76</v>
      </c>
    </row>
    <row r="47" spans="3:19" x14ac:dyDescent="0.35">
      <c r="C47" s="3" t="s">
        <v>57</v>
      </c>
      <c r="D47" s="14"/>
      <c r="E47" s="14"/>
      <c r="F47" s="14"/>
      <c r="I47" s="12" t="s">
        <v>77</v>
      </c>
    </row>
    <row r="48" spans="3:19" x14ac:dyDescent="0.35">
      <c r="C48" s="18" t="s">
        <v>58</v>
      </c>
      <c r="D48" s="5">
        <v>-10453</v>
      </c>
      <c r="E48" s="5">
        <v>-12341</v>
      </c>
      <c r="F48" s="5">
        <v>-15038</v>
      </c>
    </row>
    <row r="49" spans="3:9" x14ac:dyDescent="0.35">
      <c r="C49" s="18" t="s">
        <v>59</v>
      </c>
      <c r="D49" s="5">
        <v>-504</v>
      </c>
      <c r="E49" s="5">
        <v>-506</v>
      </c>
      <c r="F49" s="5">
        <v>-491</v>
      </c>
      <c r="I49" s="1" t="s">
        <v>78</v>
      </c>
    </row>
    <row r="50" spans="3:9" x14ac:dyDescent="0.35">
      <c r="C50" s="18" t="s">
        <v>60</v>
      </c>
      <c r="D50" s="5">
        <v>-14694</v>
      </c>
      <c r="E50" s="5">
        <v>-16278</v>
      </c>
      <c r="F50" s="5">
        <v>-22841</v>
      </c>
      <c r="I50" s="12" t="s">
        <v>79</v>
      </c>
    </row>
    <row r="51" spans="3:9" x14ac:dyDescent="0.35">
      <c r="C51" s="18" t="s">
        <v>61</v>
      </c>
      <c r="D51" s="5">
        <v>-8200</v>
      </c>
      <c r="E51" s="5">
        <v>-9700</v>
      </c>
      <c r="F51" s="5">
        <v>-12300</v>
      </c>
    </row>
    <row r="52" spans="3:9" x14ac:dyDescent="0.35">
      <c r="C52" s="18" t="s">
        <v>62</v>
      </c>
      <c r="D52" s="5">
        <v>1400</v>
      </c>
      <c r="E52" s="5">
        <v>-7000</v>
      </c>
      <c r="F52" s="5">
        <v>-10200</v>
      </c>
      <c r="I52" s="1" t="s">
        <v>80</v>
      </c>
    </row>
    <row r="54" spans="3:9" x14ac:dyDescent="0.35">
      <c r="C54" s="3" t="s">
        <v>63</v>
      </c>
      <c r="D54" s="14">
        <f>$D$9</f>
        <v>45291</v>
      </c>
      <c r="E54" s="14">
        <f>$E$9</f>
        <v>45657</v>
      </c>
      <c r="F54" s="14">
        <f>$F$9</f>
        <v>46022</v>
      </c>
      <c r="I54" s="1" t="s">
        <v>81</v>
      </c>
    </row>
    <row r="55" spans="3:9" x14ac:dyDescent="0.35">
      <c r="C55" s="18" t="s">
        <v>64</v>
      </c>
      <c r="D55" s="22">
        <f>D$24</f>
        <v>84946</v>
      </c>
      <c r="E55" s="22">
        <f t="shared" ref="E55:F55" si="2">E$24</f>
        <v>115877</v>
      </c>
      <c r="F55" s="22">
        <f t="shared" si="2"/>
        <v>139514</v>
      </c>
      <c r="I55" s="12" t="s">
        <v>82</v>
      </c>
    </row>
    <row r="56" spans="3:9" x14ac:dyDescent="0.35">
      <c r="C56" s="18" t="s">
        <v>65</v>
      </c>
      <c r="D56" s="16">
        <f>SUM(D$27:D$28)</f>
        <v>-48133</v>
      </c>
      <c r="E56" s="16">
        <f t="shared" ref="E56:F56" si="3">SUM(E$27:E$28)</f>
        <v>-77658</v>
      </c>
      <c r="F56" s="16">
        <f t="shared" si="3"/>
        <v>-128320</v>
      </c>
    </row>
    <row r="57" spans="3:9" x14ac:dyDescent="0.35">
      <c r="C57" s="20" t="s">
        <v>14</v>
      </c>
      <c r="D57" s="21">
        <f>SUM(D55:D56)</f>
        <v>36813</v>
      </c>
      <c r="E57" s="21">
        <f t="shared" ref="E57:F57" si="4">SUM(E55:E56)</f>
        <v>38219</v>
      </c>
      <c r="F57" s="21">
        <f t="shared" si="4"/>
        <v>11194</v>
      </c>
    </row>
    <row r="59" spans="3:9" x14ac:dyDescent="0.35">
      <c r="C59" s="3" t="s">
        <v>66</v>
      </c>
      <c r="D59" s="14">
        <f>$D$9</f>
        <v>45291</v>
      </c>
      <c r="E59" s="14">
        <f>$E$9</f>
        <v>45657</v>
      </c>
      <c r="F59" s="14">
        <f>$F$9</f>
        <v>46022</v>
      </c>
    </row>
    <row r="60" spans="3:9" x14ac:dyDescent="0.35">
      <c r="C60" s="18" t="s">
        <v>64</v>
      </c>
      <c r="D60" s="22">
        <f>D$24</f>
        <v>84946</v>
      </c>
      <c r="E60" s="22">
        <f t="shared" ref="E60:F60" si="5">E$24</f>
        <v>115877</v>
      </c>
      <c r="F60" s="22">
        <f t="shared" si="5"/>
        <v>139514</v>
      </c>
    </row>
    <row r="61" spans="3:9" x14ac:dyDescent="0.35">
      <c r="C61" s="18" t="s">
        <v>67</v>
      </c>
      <c r="D61" s="16">
        <f>-D$14</f>
        <v>-24023</v>
      </c>
      <c r="E61" s="16">
        <f t="shared" ref="E61:F61" si="6">-E$14</f>
        <v>-22011</v>
      </c>
      <c r="F61" s="16">
        <f t="shared" si="6"/>
        <v>-19467</v>
      </c>
    </row>
    <row r="62" spans="3:9" x14ac:dyDescent="0.35">
      <c r="C62" s="18" t="s">
        <v>65</v>
      </c>
      <c r="D62" s="16">
        <f>SUM(D$27:D$28)</f>
        <v>-48133</v>
      </c>
      <c r="E62" s="16">
        <f t="shared" ref="E62:F62" si="7">SUM(E$27:E$28)</f>
        <v>-77658</v>
      </c>
      <c r="F62" s="16">
        <f t="shared" si="7"/>
        <v>-128320</v>
      </c>
    </row>
    <row r="63" spans="3:9" x14ac:dyDescent="0.35">
      <c r="C63" s="18" t="s">
        <v>68</v>
      </c>
      <c r="D63" s="16">
        <f>SUM(D39:D40)</f>
        <v>-4655</v>
      </c>
      <c r="E63" s="16">
        <f t="shared" ref="E63:F63" si="8">SUM(E39:E40)</f>
        <v>-2712</v>
      </c>
      <c r="F63" s="16">
        <f t="shared" si="8"/>
        <v>-1885</v>
      </c>
    </row>
    <row r="64" spans="3:9" x14ac:dyDescent="0.35">
      <c r="C64" s="20" t="s">
        <v>14</v>
      </c>
      <c r="D64" s="21">
        <f>SUM(D60:D63)</f>
        <v>8135</v>
      </c>
      <c r="E64" s="21">
        <f t="shared" ref="E64:F64" si="9">SUM(E60:E63)</f>
        <v>13496</v>
      </c>
      <c r="F64" s="21">
        <f t="shared" si="9"/>
        <v>-10158</v>
      </c>
    </row>
    <row r="65" spans="2:6" x14ac:dyDescent="0.35">
      <c r="B65" s="12"/>
    </row>
    <row r="66" spans="2:6" x14ac:dyDescent="0.35">
      <c r="B66" s="12"/>
      <c r="C66" s="3" t="s">
        <v>69</v>
      </c>
      <c r="D66" s="14">
        <f>$D$9</f>
        <v>45291</v>
      </c>
      <c r="E66" s="14">
        <f>$E$9</f>
        <v>45657</v>
      </c>
      <c r="F66" s="14">
        <f>$F$9</f>
        <v>46022</v>
      </c>
    </row>
    <row r="67" spans="2:6" x14ac:dyDescent="0.35">
      <c r="B67" s="12"/>
      <c r="C67" s="18" t="s">
        <v>64</v>
      </c>
      <c r="D67" s="22">
        <f>D$24</f>
        <v>84946</v>
      </c>
      <c r="E67" s="22">
        <f t="shared" ref="E67:F67" si="10">E$24</f>
        <v>115877</v>
      </c>
      <c r="F67" s="22">
        <f t="shared" si="10"/>
        <v>139514</v>
      </c>
    </row>
    <row r="68" spans="2:6" x14ac:dyDescent="0.35">
      <c r="B68" s="12"/>
      <c r="C68" s="18" t="s">
        <v>67</v>
      </c>
      <c r="D68" s="16">
        <f>-D$14</f>
        <v>-24023</v>
      </c>
      <c r="E68" s="16">
        <f t="shared" ref="E68:F68" si="11">-E$14</f>
        <v>-22011</v>
      </c>
      <c r="F68" s="16">
        <f t="shared" si="11"/>
        <v>-19467</v>
      </c>
    </row>
    <row r="69" spans="2:6" x14ac:dyDescent="0.35">
      <c r="C69" s="18" t="s">
        <v>65</v>
      </c>
      <c r="D69" s="16">
        <f>SUM(D$27:D$28)</f>
        <v>-48133</v>
      </c>
      <c r="E69" s="16">
        <f t="shared" ref="E69:F69" si="12">SUM(E$27:E$28)</f>
        <v>-77658</v>
      </c>
      <c r="F69" s="16">
        <f t="shared" si="12"/>
        <v>-128320</v>
      </c>
    </row>
    <row r="70" spans="2:6" x14ac:dyDescent="0.35">
      <c r="C70" s="18" t="s">
        <v>61</v>
      </c>
      <c r="D70" s="16">
        <f>-D$51</f>
        <v>8200</v>
      </c>
      <c r="E70" s="16">
        <f t="shared" ref="E70:F70" si="13">-E$51</f>
        <v>9700</v>
      </c>
      <c r="F70" s="16">
        <f t="shared" si="13"/>
        <v>12300</v>
      </c>
    </row>
    <row r="71" spans="2:6" x14ac:dyDescent="0.35">
      <c r="C71" s="18" t="s">
        <v>62</v>
      </c>
      <c r="D71" s="16">
        <f>D$52</f>
        <v>1400</v>
      </c>
      <c r="E71" s="16">
        <f t="shared" ref="E71:F71" si="14">E$52</f>
        <v>-7000</v>
      </c>
      <c r="F71" s="16">
        <f t="shared" si="14"/>
        <v>-10200</v>
      </c>
    </row>
    <row r="72" spans="2:6" x14ac:dyDescent="0.35">
      <c r="C72" s="18" t="s">
        <v>60</v>
      </c>
      <c r="D72" s="16">
        <f>D$50</f>
        <v>-14694</v>
      </c>
      <c r="E72" s="16">
        <f t="shared" ref="E72:F72" si="15">E$50</f>
        <v>-16278</v>
      </c>
      <c r="F72" s="16">
        <f t="shared" si="15"/>
        <v>-22841</v>
      </c>
    </row>
    <row r="73" spans="2:6" x14ac:dyDescent="0.35">
      <c r="C73" s="20" t="s">
        <v>14</v>
      </c>
      <c r="D73" s="21">
        <f>SUM(D67:D72)</f>
        <v>7696</v>
      </c>
      <c r="E73" s="21">
        <f>SUM(E67:E72)</f>
        <v>2630</v>
      </c>
      <c r="F73" s="21">
        <f>SUM(F67:F72)</f>
        <v>-29014</v>
      </c>
    </row>
    <row r="76" spans="2:6" x14ac:dyDescent="0.35">
      <c r="D76" s="29"/>
      <c r="E76" s="29"/>
      <c r="F76" s="29"/>
    </row>
  </sheetData>
  <pageMargins left="0.7" right="0.7" top="0.75" bottom="0.75" header="0.3" footer="0.3"/>
  <pageSetup scale="59" orientation="portrait" r:id="rId1"/>
  <rowBreaks count="1" manualBreakCount="1">
    <brk id="46" max="6" man="1"/>
  </rowBreaks>
  <ignoredErrors>
    <ignoredError sqref="D24:F24 D63:F6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23AD-2DB0-44AA-9104-9ABF07C9D6DF}">
  <sheetPr>
    <pageSetUpPr autoPageBreaks="0"/>
  </sheetPr>
  <dimension ref="B2:T63"/>
  <sheetViews>
    <sheetView showGridLines="0" zoomScaleNormal="100" workbookViewId="0">
      <selection activeCell="B2" sqref="B2"/>
    </sheetView>
  </sheetViews>
  <sheetFormatPr defaultColWidth="9.1796875" defaultRowHeight="15.5" x14ac:dyDescent="0.35"/>
  <cols>
    <col min="1" max="2" width="2.7265625" style="2" customWidth="1"/>
    <col min="3" max="3" width="44" style="2" customWidth="1"/>
    <col min="4" max="5" width="11.1796875" style="2" bestFit="1" customWidth="1"/>
    <col min="6" max="7" width="2.7265625" style="2" customWidth="1"/>
    <col min="8" max="18" width="11.1796875" style="2" customWidth="1"/>
    <col min="19" max="16384" width="9.1796875" style="2"/>
  </cols>
  <sheetData>
    <row r="2" spans="2:18" ht="18.5" x14ac:dyDescent="0.45">
      <c r="B2" s="7" t="s">
        <v>84</v>
      </c>
    </row>
    <row r="3" spans="2:18" x14ac:dyDescent="0.35">
      <c r="B3" s="12" t="s">
        <v>98</v>
      </c>
    </row>
    <row r="5" spans="2:18" x14ac:dyDescent="0.35">
      <c r="B5" s="1" t="s">
        <v>85</v>
      </c>
    </row>
    <row r="6" spans="2:18" x14ac:dyDescent="0.35">
      <c r="B6" s="12" t="s">
        <v>86</v>
      </c>
    </row>
    <row r="8" spans="2:18" x14ac:dyDescent="0.35">
      <c r="B8" s="9" t="s">
        <v>1</v>
      </c>
      <c r="C8" s="10"/>
      <c r="D8" s="19">
        <v>45657</v>
      </c>
      <c r="E8" s="19">
        <v>46022</v>
      </c>
    </row>
    <row r="10" spans="2:18" x14ac:dyDescent="0.35">
      <c r="C10" s="3" t="s">
        <v>3</v>
      </c>
      <c r="D10" s="14"/>
      <c r="E10" s="14"/>
      <c r="G10" s="3" t="s">
        <v>17</v>
      </c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2:18" x14ac:dyDescent="0.35">
      <c r="C11" s="6" t="s">
        <v>0</v>
      </c>
      <c r="D11" s="24">
        <v>3150</v>
      </c>
      <c r="E11" s="24">
        <v>7492</v>
      </c>
    </row>
    <row r="12" spans="2:18" x14ac:dyDescent="0.35">
      <c r="C12" s="15" t="s">
        <v>7</v>
      </c>
      <c r="D12" s="5">
        <v>1280</v>
      </c>
      <c r="E12" s="5">
        <v>1311</v>
      </c>
      <c r="H12" s="1" t="s">
        <v>22</v>
      </c>
      <c r="L12" s="12" t="s">
        <v>87</v>
      </c>
    </row>
    <row r="13" spans="2:18" x14ac:dyDescent="0.35">
      <c r="C13" s="15" t="s">
        <v>8</v>
      </c>
      <c r="D13" s="5">
        <v>2385</v>
      </c>
      <c r="E13" s="5">
        <v>1695</v>
      </c>
    </row>
    <row r="14" spans="2:18" x14ac:dyDescent="0.35">
      <c r="C14" s="15" t="s">
        <v>92</v>
      </c>
      <c r="D14" s="5">
        <v>1614</v>
      </c>
      <c r="E14" s="5">
        <v>2991</v>
      </c>
      <c r="H14" s="1" t="s">
        <v>19</v>
      </c>
      <c r="L14" s="12" t="s">
        <v>20</v>
      </c>
    </row>
    <row r="15" spans="2:18" x14ac:dyDescent="0.35">
      <c r="C15" s="15" t="s">
        <v>93</v>
      </c>
      <c r="D15" s="5">
        <v>-398</v>
      </c>
      <c r="E15" s="5">
        <v>-534</v>
      </c>
    </row>
    <row r="16" spans="2:18" x14ac:dyDescent="0.35">
      <c r="C16" s="6" t="s">
        <v>9</v>
      </c>
      <c r="H16" s="1" t="s">
        <v>21</v>
      </c>
      <c r="L16" s="12" t="s">
        <v>88</v>
      </c>
    </row>
    <row r="17" spans="3:20" x14ac:dyDescent="0.35">
      <c r="C17" s="15" t="s">
        <v>30</v>
      </c>
      <c r="D17" s="27">
        <v>-217</v>
      </c>
      <c r="E17" s="27">
        <v>-377</v>
      </c>
      <c r="L17" s="12" t="s">
        <v>89</v>
      </c>
    </row>
    <row r="18" spans="3:20" x14ac:dyDescent="0.35">
      <c r="C18" s="15" t="s">
        <v>97</v>
      </c>
      <c r="D18" s="5">
        <v>110</v>
      </c>
      <c r="E18" s="5">
        <v>94</v>
      </c>
    </row>
    <row r="19" spans="3:20" x14ac:dyDescent="0.35">
      <c r="C19" s="15" t="s">
        <v>11</v>
      </c>
      <c r="D19" s="5">
        <v>-632</v>
      </c>
      <c r="E19" s="5">
        <v>-1315</v>
      </c>
      <c r="H19" s="1" t="s">
        <v>24</v>
      </c>
      <c r="L19" s="12" t="s">
        <v>25</v>
      </c>
    </row>
    <row r="20" spans="3:20" x14ac:dyDescent="0.35">
      <c r="C20" s="15" t="s">
        <v>5</v>
      </c>
      <c r="D20" s="5">
        <v>603</v>
      </c>
      <c r="E20" s="5">
        <v>-521</v>
      </c>
    </row>
    <row r="21" spans="3:20" x14ac:dyDescent="0.35">
      <c r="C21" s="15" t="s">
        <v>94</v>
      </c>
      <c r="D21" s="5">
        <v>869</v>
      </c>
      <c r="E21" s="5">
        <v>1336</v>
      </c>
      <c r="H21" s="1" t="s">
        <v>26</v>
      </c>
      <c r="L21" s="12" t="s">
        <v>52</v>
      </c>
    </row>
    <row r="22" spans="3:20" x14ac:dyDescent="0.35">
      <c r="C22" s="18" t="s">
        <v>95</v>
      </c>
      <c r="D22" s="5">
        <v>-1282</v>
      </c>
      <c r="E22" s="5">
        <v>-817</v>
      </c>
      <c r="H22" s="1"/>
      <c r="I22" s="12"/>
    </row>
    <row r="23" spans="3:20" x14ac:dyDescent="0.35">
      <c r="C23" s="18" t="s">
        <v>96</v>
      </c>
      <c r="D23" s="5">
        <v>-2277</v>
      </c>
      <c r="E23" s="5">
        <v>-2198</v>
      </c>
      <c r="G23" s="3" t="s">
        <v>48</v>
      </c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3:20" x14ac:dyDescent="0.35">
      <c r="C24" s="8" t="s">
        <v>2</v>
      </c>
      <c r="D24" s="21">
        <f>SUM(D11:D23)</f>
        <v>5205</v>
      </c>
      <c r="E24" s="21">
        <f>SUM(E11:E23)</f>
        <v>9157</v>
      </c>
    </row>
    <row r="25" spans="3:20" x14ac:dyDescent="0.35">
      <c r="H25" s="12" t="s">
        <v>49</v>
      </c>
    </row>
    <row r="26" spans="3:20" x14ac:dyDescent="0.35">
      <c r="C26" s="3" t="s">
        <v>32</v>
      </c>
      <c r="D26" s="14"/>
      <c r="E26" s="14"/>
    </row>
    <row r="27" spans="3:20" x14ac:dyDescent="0.35">
      <c r="C27" s="18" t="s">
        <v>33</v>
      </c>
      <c r="D27" s="5">
        <v>-797</v>
      </c>
      <c r="E27" s="5">
        <v>-739</v>
      </c>
      <c r="H27" s="12" t="s">
        <v>50</v>
      </c>
    </row>
    <row r="28" spans="3:20" x14ac:dyDescent="0.35">
      <c r="C28" s="18" t="s">
        <v>34</v>
      </c>
      <c r="D28" s="5">
        <v>122</v>
      </c>
      <c r="E28" s="5">
        <v>121</v>
      </c>
    </row>
    <row r="29" spans="3:20" x14ac:dyDescent="0.35">
      <c r="C29" s="18" t="s">
        <v>15</v>
      </c>
      <c r="D29" s="5">
        <v>-1114</v>
      </c>
      <c r="E29" s="5">
        <v>-702</v>
      </c>
      <c r="H29" s="12" t="s">
        <v>90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3:20" x14ac:dyDescent="0.35">
      <c r="C30" s="18" t="s">
        <v>35</v>
      </c>
      <c r="D30" s="5">
        <v>-6401</v>
      </c>
      <c r="E30" s="5">
        <v>-5845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3:20" x14ac:dyDescent="0.35">
      <c r="C31" s="18" t="s">
        <v>36</v>
      </c>
      <c r="D31" s="5">
        <v>7533</v>
      </c>
      <c r="E31" s="5">
        <v>5779</v>
      </c>
      <c r="H31" s="1" t="s">
        <v>105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3:20" x14ac:dyDescent="0.35">
      <c r="C32" s="18" t="s">
        <v>99</v>
      </c>
      <c r="D32" s="5">
        <v>563</v>
      </c>
      <c r="E32" s="5">
        <v>420</v>
      </c>
      <c r="H32" s="12" t="s">
        <v>107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3:20" x14ac:dyDescent="0.35">
      <c r="C33" s="20" t="s">
        <v>37</v>
      </c>
      <c r="D33" s="21">
        <f>SUM(D27:D32)</f>
        <v>-94</v>
      </c>
      <c r="E33" s="21">
        <f t="shared" ref="E33" si="0">SUM(E27:E32)</f>
        <v>-966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3:20" x14ac:dyDescent="0.35">
      <c r="H34" s="12" t="s">
        <v>108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3:20" x14ac:dyDescent="0.35">
      <c r="C35" s="3" t="s">
        <v>38</v>
      </c>
      <c r="D35" s="14"/>
      <c r="E35" s="1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3:20" x14ac:dyDescent="0.35">
      <c r="C36" s="18" t="s">
        <v>100</v>
      </c>
      <c r="D36" s="5">
        <v>-2566</v>
      </c>
      <c r="E36" s="5">
        <v>-2745</v>
      </c>
      <c r="H36" s="1" t="s">
        <v>109</v>
      </c>
      <c r="I36" s="12"/>
      <c r="J36" s="12"/>
      <c r="K36" s="12"/>
      <c r="L36" s="5"/>
      <c r="M36" s="12"/>
      <c r="N36" s="12"/>
      <c r="O36" s="12"/>
      <c r="P36" s="12"/>
      <c r="Q36" s="12"/>
      <c r="R36" s="12"/>
      <c r="S36" s="12"/>
      <c r="T36" s="12"/>
    </row>
    <row r="37" spans="3:20" x14ac:dyDescent="0.35">
      <c r="C37" s="18" t="s">
        <v>16</v>
      </c>
      <c r="D37" s="5">
        <v>-2106</v>
      </c>
      <c r="E37" s="5">
        <v>-1937</v>
      </c>
      <c r="H37" s="12" t="s">
        <v>110</v>
      </c>
      <c r="I37" s="12"/>
      <c r="J37" s="12"/>
      <c r="K37" s="12"/>
      <c r="L37" s="5"/>
      <c r="M37" s="12"/>
      <c r="N37" s="12"/>
      <c r="O37" s="12"/>
      <c r="P37" s="12"/>
      <c r="Q37" s="12"/>
      <c r="R37" s="12"/>
      <c r="S37" s="12"/>
      <c r="T37" s="12"/>
    </row>
    <row r="38" spans="3:20" x14ac:dyDescent="0.35">
      <c r="C38" s="18" t="s">
        <v>101</v>
      </c>
      <c r="D38" s="5">
        <v>2767</v>
      </c>
      <c r="E38" s="5">
        <v>2</v>
      </c>
      <c r="H38" s="12"/>
      <c r="I38" s="12"/>
      <c r="J38" s="12"/>
      <c r="K38" s="12"/>
      <c r="L38" s="5"/>
      <c r="M38" s="12"/>
      <c r="N38" s="12"/>
      <c r="O38" s="12"/>
      <c r="P38" s="12"/>
      <c r="Q38" s="12"/>
      <c r="R38" s="12"/>
      <c r="S38" s="12"/>
      <c r="T38" s="12"/>
    </row>
    <row r="39" spans="3:20" x14ac:dyDescent="0.35">
      <c r="C39" s="18" t="s">
        <v>102</v>
      </c>
      <c r="D39" s="5">
        <v>-1185</v>
      </c>
      <c r="E39" s="5">
        <v>-3191</v>
      </c>
      <c r="H39" s="1" t="s">
        <v>111</v>
      </c>
      <c r="I39" s="13"/>
      <c r="J39" s="12"/>
      <c r="K39" s="12"/>
      <c r="L39" s="11"/>
      <c r="M39" s="12"/>
      <c r="N39" s="12"/>
      <c r="O39" s="12"/>
      <c r="P39" s="12"/>
      <c r="Q39" s="12"/>
      <c r="R39" s="12"/>
      <c r="S39" s="12"/>
      <c r="T39" s="12"/>
    </row>
    <row r="40" spans="3:20" x14ac:dyDescent="0.35">
      <c r="C40" s="18" t="s">
        <v>103</v>
      </c>
      <c r="D40" s="5">
        <v>-310</v>
      </c>
      <c r="E40" s="5">
        <v>-299</v>
      </c>
      <c r="H40" s="12" t="s">
        <v>112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3:20" x14ac:dyDescent="0.35">
      <c r="C41" s="18" t="s">
        <v>104</v>
      </c>
      <c r="D41" s="5">
        <v>-11</v>
      </c>
      <c r="E41" s="5">
        <v>0</v>
      </c>
      <c r="H41" s="12" t="s">
        <v>113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3:20" x14ac:dyDescent="0.35">
      <c r="C42" s="18" t="s">
        <v>115</v>
      </c>
      <c r="D42" s="5">
        <v>-550</v>
      </c>
      <c r="E42" s="5">
        <v>-574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3:20" x14ac:dyDescent="0.35">
      <c r="C43" s="20" t="s">
        <v>39</v>
      </c>
      <c r="D43" s="21">
        <f>SUM(D36:D42)</f>
        <v>-3961</v>
      </c>
      <c r="E43" s="21">
        <f>SUM(E36:E42)</f>
        <v>-8744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3:20" x14ac:dyDescent="0.35"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3:20" x14ac:dyDescent="0.35">
      <c r="C45" s="12" t="s">
        <v>46</v>
      </c>
      <c r="D45" s="5">
        <v>333</v>
      </c>
      <c r="E45" s="5">
        <v>-836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3:20" x14ac:dyDescent="0.35"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3:20" x14ac:dyDescent="0.35">
      <c r="C47" s="1" t="s">
        <v>47</v>
      </c>
      <c r="D47" s="25">
        <f>D24+D33+D43+D45</f>
        <v>1483</v>
      </c>
      <c r="E47" s="25">
        <f>E24+E33+E43+E45</f>
        <v>-1389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9" spans="2:5" x14ac:dyDescent="0.35">
      <c r="B49" s="12"/>
      <c r="C49" s="3" t="s">
        <v>91</v>
      </c>
      <c r="D49" s="14">
        <f>$D$8</f>
        <v>45657</v>
      </c>
      <c r="E49" s="14">
        <f>$E$8</f>
        <v>46022</v>
      </c>
    </row>
    <row r="50" spans="2:5" x14ac:dyDescent="0.35">
      <c r="C50" s="18" t="s">
        <v>64</v>
      </c>
      <c r="D50" s="26">
        <f>D$24</f>
        <v>5205</v>
      </c>
      <c r="E50" s="26">
        <f>E$24</f>
        <v>9157</v>
      </c>
    </row>
    <row r="51" spans="2:5" x14ac:dyDescent="0.35">
      <c r="C51" s="18" t="s">
        <v>65</v>
      </c>
      <c r="D51" s="16">
        <f>SUM(D$27:D$28)</f>
        <v>-675</v>
      </c>
      <c r="E51" s="16">
        <f>SUM(E$27:E$28)</f>
        <v>-618</v>
      </c>
    </row>
    <row r="52" spans="2:5" x14ac:dyDescent="0.35">
      <c r="C52" s="18" t="s">
        <v>103</v>
      </c>
      <c r="D52" s="16">
        <f>D$40</f>
        <v>-310</v>
      </c>
      <c r="E52" s="16">
        <f t="shared" ref="E52" si="1">E$40</f>
        <v>-299</v>
      </c>
    </row>
    <row r="53" spans="2:5" x14ac:dyDescent="0.35">
      <c r="C53" s="20" t="s">
        <v>14</v>
      </c>
      <c r="D53" s="21">
        <f>SUM(D50:D52)</f>
        <v>4220</v>
      </c>
      <c r="E53" s="21">
        <f t="shared" ref="E53" si="2">SUM(E50:E52)</f>
        <v>8240</v>
      </c>
    </row>
    <row r="55" spans="2:5" x14ac:dyDescent="0.35">
      <c r="C55" s="3" t="s">
        <v>66</v>
      </c>
      <c r="D55" s="14">
        <f>$D$8</f>
        <v>45657</v>
      </c>
      <c r="E55" s="14">
        <f>$E$8</f>
        <v>46022</v>
      </c>
    </row>
    <row r="56" spans="2:5" x14ac:dyDescent="0.35">
      <c r="C56" s="18" t="s">
        <v>64</v>
      </c>
      <c r="D56" s="26">
        <f>D$24</f>
        <v>5205</v>
      </c>
      <c r="E56" s="26">
        <f>E$24</f>
        <v>9157</v>
      </c>
    </row>
    <row r="57" spans="2:5" x14ac:dyDescent="0.35">
      <c r="C57" s="18" t="s">
        <v>106</v>
      </c>
      <c r="D57" s="16">
        <f>-D15</f>
        <v>398</v>
      </c>
      <c r="E57" s="16">
        <f t="shared" ref="E57" si="3">-E15</f>
        <v>534</v>
      </c>
    </row>
    <row r="58" spans="2:5" x14ac:dyDescent="0.35">
      <c r="C58" s="18" t="s">
        <v>67</v>
      </c>
      <c r="D58" s="16">
        <f>-D$13-D$22</f>
        <v>-1103</v>
      </c>
      <c r="E58" s="16">
        <f t="shared" ref="E58" si="4">-E$13-E$22</f>
        <v>-878</v>
      </c>
    </row>
    <row r="59" spans="2:5" x14ac:dyDescent="0.35">
      <c r="C59" s="18" t="s">
        <v>65</v>
      </c>
      <c r="D59" s="16">
        <f>SUM(D$27:D$28)</f>
        <v>-675</v>
      </c>
      <c r="E59" s="16">
        <f>SUM(E$27:E$28)</f>
        <v>-618</v>
      </c>
    </row>
    <row r="60" spans="2:5" x14ac:dyDescent="0.35">
      <c r="C60" s="18" t="s">
        <v>103</v>
      </c>
      <c r="D60" s="16">
        <f>D$40</f>
        <v>-310</v>
      </c>
      <c r="E60" s="16">
        <f t="shared" ref="E60" si="5">E$40</f>
        <v>-299</v>
      </c>
    </row>
    <row r="61" spans="2:5" x14ac:dyDescent="0.35">
      <c r="C61" s="20" t="s">
        <v>14</v>
      </c>
      <c r="D61" s="21">
        <f t="shared" ref="D61:E61" si="6">SUM(D56:D60)</f>
        <v>3515</v>
      </c>
      <c r="E61" s="21">
        <f t="shared" si="6"/>
        <v>7896</v>
      </c>
    </row>
    <row r="63" spans="2:5" x14ac:dyDescent="0.35">
      <c r="D63" s="28"/>
      <c r="E63" s="28"/>
    </row>
  </sheetData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AMZN</vt:lpstr>
      <vt:lpstr>SAP</vt:lpstr>
      <vt:lpstr>AMZN!Print_Area</vt:lpstr>
      <vt:lpstr>SAP!Print_Area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2014-03-23T05:39:11Z</dcterms:created>
  <dcterms:modified xsi:type="dcterms:W3CDTF">2026-03-25T17:10:47Z</dcterms:modified>
</cp:coreProperties>
</file>