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dech\BIWS Dropbox\Brian DeChesare\BIWS-All-Courses\100-Bonus-Case-Studies\Startups-VC\AI-Revenue-CARR-vs-ARR\"/>
    </mc:Choice>
  </mc:AlternateContent>
  <xr:revisionPtr revIDLastSave="0" documentId="13_ncr:1_{4C2AFCF6-FA24-4C52-AAA0-7E9102E49DE4}" xr6:coauthVersionLast="47" xr6:coauthVersionMax="47" xr10:uidLastSave="{00000000-0000-0000-0000-000000000000}"/>
  <bookViews>
    <workbookView xWindow="-103" yWindow="-103" windowWidth="33120" windowHeight="18000" xr2:uid="{B85F4954-D106-41AC-8856-1225EFDF027B}"/>
  </bookViews>
  <sheets>
    <sheet name="AI_ARR_CARR" sheetId="1" r:id="rId1"/>
  </sheets>
  <definedNames>
    <definedName name="Initial_Cash">#REF!</definedName>
    <definedName name="Months">AI_ARR_CARR!$E$6</definedName>
    <definedName name="_xlnm.Print_Area" localSheetId="0">AI_ARR_CARR!$A$1:$Q$113</definedName>
    <definedName name="Tax_Rate">#REF!</definedName>
  </definedNames>
  <calcPr calcId="191029" iterate="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2" i="1" l="1"/>
  <c r="G82" i="1"/>
  <c r="H82" i="1"/>
  <c r="I82" i="1"/>
  <c r="J82" i="1"/>
  <c r="K82" i="1"/>
  <c r="L82" i="1"/>
  <c r="M82" i="1"/>
  <c r="N82" i="1"/>
  <c r="O82" i="1"/>
  <c r="P82" i="1"/>
  <c r="E82" i="1"/>
  <c r="P76" i="1"/>
  <c r="O76" i="1"/>
  <c r="L76" i="1"/>
  <c r="K76" i="1"/>
  <c r="J76" i="1"/>
  <c r="P70" i="1"/>
  <c r="O70" i="1"/>
  <c r="N70" i="1"/>
  <c r="N76" i="1" s="1"/>
  <c r="M70" i="1"/>
  <c r="M76" i="1" s="1"/>
  <c r="L70" i="1"/>
  <c r="K70" i="1"/>
  <c r="J70" i="1"/>
  <c r="I70" i="1"/>
  <c r="I76" i="1" s="1"/>
  <c r="H70" i="1"/>
  <c r="H76" i="1" s="1"/>
  <c r="G70" i="1"/>
  <c r="G76" i="1" s="1"/>
  <c r="F70" i="1"/>
  <c r="F76" i="1" s="1"/>
  <c r="E70" i="1"/>
  <c r="E76" i="1" s="1"/>
  <c r="D67" i="1" l="1"/>
  <c r="D51" i="1"/>
  <c r="D36" i="1"/>
  <c r="D21" i="1"/>
  <c r="D16" i="1"/>
  <c r="C77" i="1"/>
  <c r="C76" i="1"/>
  <c r="C75" i="1"/>
  <c r="D78" i="1"/>
  <c r="D77" i="1"/>
  <c r="D76" i="1"/>
  <c r="D75" i="1"/>
  <c r="F14" i="1" l="1"/>
  <c r="G14" i="1" l="1"/>
  <c r="H14" i="1" l="1"/>
  <c r="I14" i="1" l="1"/>
  <c r="J14" i="1" l="1"/>
  <c r="K14" i="1" l="1"/>
  <c r="L14" i="1" l="1"/>
  <c r="M14" i="1" l="1"/>
  <c r="N14" i="1" l="1"/>
  <c r="O14" i="1" l="1"/>
  <c r="P14" i="1" l="1"/>
  <c r="C52" i="1" l="1" a="1"/>
  <c r="P59" i="1" s="1"/>
  <c r="C37" i="1" a="1"/>
  <c r="P45" i="1" s="1"/>
  <c r="C22" i="1" a="1"/>
  <c r="P32" i="1" s="1"/>
  <c r="P31" i="1" l="1"/>
  <c r="P44" i="1"/>
  <c r="P33" i="1"/>
  <c r="P40" i="1"/>
  <c r="E59" i="1"/>
  <c r="E57" i="1"/>
  <c r="E55" i="1"/>
  <c r="E61" i="1"/>
  <c r="E53" i="1"/>
  <c r="E62" i="1"/>
  <c r="E60" i="1"/>
  <c r="E58" i="1"/>
  <c r="E54" i="1"/>
  <c r="E56" i="1"/>
  <c r="E63" i="1"/>
  <c r="F57" i="1"/>
  <c r="F56" i="1"/>
  <c r="F53" i="1"/>
  <c r="F61" i="1"/>
  <c r="F60" i="1"/>
  <c r="F54" i="1"/>
  <c r="F62" i="1"/>
  <c r="F58" i="1"/>
  <c r="F59" i="1"/>
  <c r="F63" i="1"/>
  <c r="F55" i="1"/>
  <c r="G57" i="1"/>
  <c r="G55" i="1"/>
  <c r="G54" i="1"/>
  <c r="G53" i="1"/>
  <c r="G63" i="1"/>
  <c r="G59" i="1"/>
  <c r="G61" i="1"/>
  <c r="G62" i="1"/>
  <c r="G60" i="1"/>
  <c r="G58" i="1"/>
  <c r="G56" i="1"/>
  <c r="H55" i="1"/>
  <c r="H63" i="1"/>
  <c r="H59" i="1"/>
  <c r="H53" i="1"/>
  <c r="H62" i="1"/>
  <c r="H54" i="1"/>
  <c r="H57" i="1"/>
  <c r="H60" i="1"/>
  <c r="H56" i="1"/>
  <c r="H58" i="1"/>
  <c r="H61" i="1"/>
  <c r="I55" i="1"/>
  <c r="I61" i="1"/>
  <c r="I63" i="1"/>
  <c r="I62" i="1"/>
  <c r="I57" i="1"/>
  <c r="I58" i="1"/>
  <c r="I53" i="1"/>
  <c r="I56" i="1"/>
  <c r="I59" i="1"/>
  <c r="I60" i="1"/>
  <c r="I54" i="1"/>
  <c r="J53" i="1"/>
  <c r="J54" i="1"/>
  <c r="J63" i="1"/>
  <c r="J60" i="1"/>
  <c r="J56" i="1"/>
  <c r="J55" i="1"/>
  <c r="J61" i="1"/>
  <c r="J58" i="1"/>
  <c r="J57" i="1"/>
  <c r="J62" i="1"/>
  <c r="J59" i="1"/>
  <c r="K53" i="1"/>
  <c r="K62" i="1"/>
  <c r="K55" i="1"/>
  <c r="K60" i="1"/>
  <c r="K61" i="1"/>
  <c r="K58" i="1"/>
  <c r="K56" i="1"/>
  <c r="K54" i="1"/>
  <c r="K63" i="1"/>
  <c r="K57" i="1"/>
  <c r="K59" i="1"/>
  <c r="L62" i="1"/>
  <c r="L61" i="1"/>
  <c r="L58" i="1"/>
  <c r="L56" i="1"/>
  <c r="L54" i="1"/>
  <c r="L57" i="1"/>
  <c r="L53" i="1"/>
  <c r="L60" i="1"/>
  <c r="L55" i="1"/>
  <c r="L63" i="1"/>
  <c r="L59" i="1"/>
  <c r="M62" i="1"/>
  <c r="M60" i="1"/>
  <c r="M57" i="1"/>
  <c r="M58" i="1"/>
  <c r="M54" i="1"/>
  <c r="M53" i="1"/>
  <c r="M56" i="1"/>
  <c r="M61" i="1"/>
  <c r="M59" i="1"/>
  <c r="M55" i="1"/>
  <c r="M63" i="1"/>
  <c r="N60" i="1"/>
  <c r="N56" i="1"/>
  <c r="N59" i="1"/>
  <c r="N54" i="1"/>
  <c r="N53" i="1"/>
  <c r="N58" i="1"/>
  <c r="N57" i="1"/>
  <c r="N55" i="1"/>
  <c r="N63" i="1"/>
  <c r="N62" i="1"/>
  <c r="N61" i="1"/>
  <c r="O60" i="1"/>
  <c r="O62" i="1"/>
  <c r="O58" i="1"/>
  <c r="O59" i="1"/>
  <c r="O56" i="1"/>
  <c r="O57" i="1"/>
  <c r="O55" i="1"/>
  <c r="O53" i="1"/>
  <c r="O63" i="1"/>
  <c r="O61" i="1"/>
  <c r="O54" i="1"/>
  <c r="P47" i="1"/>
  <c r="P63" i="1"/>
  <c r="P60" i="1"/>
  <c r="E33" i="1"/>
  <c r="E31" i="1"/>
  <c r="E29" i="1"/>
  <c r="E25" i="1"/>
  <c r="E27" i="1"/>
  <c r="E24" i="1"/>
  <c r="E23" i="1"/>
  <c r="E30" i="1"/>
  <c r="E32" i="1"/>
  <c r="E28" i="1"/>
  <c r="E26" i="1"/>
  <c r="F32" i="1"/>
  <c r="F27" i="1"/>
  <c r="F24" i="1"/>
  <c r="F26" i="1"/>
  <c r="F30" i="1"/>
  <c r="F28" i="1"/>
  <c r="F23" i="1"/>
  <c r="F29" i="1"/>
  <c r="F31" i="1"/>
  <c r="F25" i="1"/>
  <c r="F33" i="1"/>
  <c r="G31" i="1"/>
  <c r="G26" i="1"/>
  <c r="G27" i="1"/>
  <c r="G24" i="1"/>
  <c r="G33" i="1"/>
  <c r="G30" i="1"/>
  <c r="G29" i="1"/>
  <c r="G23" i="1"/>
  <c r="G32" i="1"/>
  <c r="G28" i="1"/>
  <c r="G25" i="1"/>
  <c r="H25" i="1"/>
  <c r="H26" i="1"/>
  <c r="H31" i="1"/>
  <c r="H30" i="1"/>
  <c r="H23" i="1"/>
  <c r="H24" i="1"/>
  <c r="H32" i="1"/>
  <c r="H33" i="1"/>
  <c r="H28" i="1"/>
  <c r="H29" i="1"/>
  <c r="H27" i="1"/>
  <c r="I24" i="1"/>
  <c r="I26" i="1"/>
  <c r="I33" i="1"/>
  <c r="I28" i="1"/>
  <c r="I31" i="1"/>
  <c r="I32" i="1"/>
  <c r="I23" i="1"/>
  <c r="I30" i="1"/>
  <c r="I29" i="1"/>
  <c r="I27" i="1"/>
  <c r="I25" i="1"/>
  <c r="J27" i="1"/>
  <c r="J23" i="1"/>
  <c r="J24" i="1"/>
  <c r="J30" i="1"/>
  <c r="J26" i="1"/>
  <c r="J31" i="1"/>
  <c r="J29" i="1"/>
  <c r="J28" i="1"/>
  <c r="J33" i="1"/>
  <c r="J32" i="1"/>
  <c r="J25" i="1"/>
  <c r="K26" i="1"/>
  <c r="K27" i="1"/>
  <c r="K24" i="1"/>
  <c r="K33" i="1"/>
  <c r="K25" i="1"/>
  <c r="K32" i="1"/>
  <c r="K30" i="1"/>
  <c r="K28" i="1"/>
  <c r="K23" i="1"/>
  <c r="K29" i="1"/>
  <c r="K31" i="1"/>
  <c r="L25" i="1"/>
  <c r="L32" i="1"/>
  <c r="L33" i="1"/>
  <c r="L30" i="1"/>
  <c r="L23" i="1"/>
  <c r="L28" i="1"/>
  <c r="L31" i="1"/>
  <c r="L26" i="1"/>
  <c r="L27" i="1"/>
  <c r="L29" i="1"/>
  <c r="L24" i="1"/>
  <c r="M25" i="1"/>
  <c r="M31" i="1"/>
  <c r="M32" i="1"/>
  <c r="M23" i="1"/>
  <c r="M28" i="1"/>
  <c r="M30" i="1"/>
  <c r="M24" i="1"/>
  <c r="M33" i="1"/>
  <c r="M29" i="1"/>
  <c r="M27" i="1"/>
  <c r="M26" i="1"/>
  <c r="N23" i="1"/>
  <c r="N33" i="1"/>
  <c r="N30" i="1"/>
  <c r="N25" i="1"/>
  <c r="N26" i="1"/>
  <c r="N27" i="1"/>
  <c r="N31" i="1"/>
  <c r="N32" i="1"/>
  <c r="N28" i="1"/>
  <c r="N24" i="1"/>
  <c r="N29" i="1"/>
  <c r="O29" i="1"/>
  <c r="O23" i="1"/>
  <c r="O32" i="1"/>
  <c r="O25" i="1"/>
  <c r="O31" i="1"/>
  <c r="O28" i="1"/>
  <c r="O26" i="1"/>
  <c r="O24" i="1"/>
  <c r="O30" i="1"/>
  <c r="O27" i="1"/>
  <c r="O33" i="1"/>
  <c r="P24" i="1"/>
  <c r="P61" i="1"/>
  <c r="P62" i="1"/>
  <c r="P27" i="1"/>
  <c r="E46" i="1"/>
  <c r="E44" i="1"/>
  <c r="E42" i="1"/>
  <c r="E40" i="1"/>
  <c r="E38" i="1"/>
  <c r="E48" i="1"/>
  <c r="E47" i="1"/>
  <c r="E45" i="1"/>
  <c r="E43" i="1"/>
  <c r="E41" i="1"/>
  <c r="E39" i="1"/>
  <c r="F43" i="1"/>
  <c r="F40" i="1"/>
  <c r="F39" i="1"/>
  <c r="F42" i="1"/>
  <c r="F44" i="1"/>
  <c r="F38" i="1"/>
  <c r="F48" i="1"/>
  <c r="F46" i="1"/>
  <c r="F41" i="1"/>
  <c r="F47" i="1"/>
  <c r="F45" i="1"/>
  <c r="G43" i="1"/>
  <c r="G42" i="1"/>
  <c r="G41" i="1"/>
  <c r="G46" i="1"/>
  <c r="G45" i="1"/>
  <c r="G44" i="1"/>
  <c r="G39" i="1"/>
  <c r="G40" i="1"/>
  <c r="G48" i="1"/>
  <c r="G38" i="1"/>
  <c r="G47" i="1"/>
  <c r="H45" i="1"/>
  <c r="H44" i="1"/>
  <c r="H47" i="1"/>
  <c r="H43" i="1"/>
  <c r="H42" i="1"/>
  <c r="H40" i="1"/>
  <c r="H38" i="1"/>
  <c r="H41" i="1"/>
  <c r="H39" i="1"/>
  <c r="H46" i="1"/>
  <c r="H48" i="1"/>
  <c r="I48" i="1"/>
  <c r="I47" i="1"/>
  <c r="I42" i="1"/>
  <c r="I41" i="1"/>
  <c r="I40" i="1"/>
  <c r="I38" i="1"/>
  <c r="I39" i="1"/>
  <c r="I46" i="1"/>
  <c r="I44" i="1"/>
  <c r="I45" i="1"/>
  <c r="I43" i="1"/>
  <c r="J38" i="1"/>
  <c r="J47" i="1"/>
  <c r="J48" i="1"/>
  <c r="J46" i="1"/>
  <c r="J42" i="1"/>
  <c r="J40" i="1"/>
  <c r="J41" i="1"/>
  <c r="J45" i="1"/>
  <c r="J44" i="1"/>
  <c r="J43" i="1"/>
  <c r="J39" i="1"/>
  <c r="K38" i="1"/>
  <c r="K42" i="1"/>
  <c r="K47" i="1"/>
  <c r="K48" i="1"/>
  <c r="K43" i="1"/>
  <c r="K46" i="1"/>
  <c r="K45" i="1"/>
  <c r="K41" i="1"/>
  <c r="K39" i="1"/>
  <c r="K40" i="1"/>
  <c r="K44" i="1"/>
  <c r="L46" i="1"/>
  <c r="L48" i="1"/>
  <c r="L45" i="1"/>
  <c r="L44" i="1"/>
  <c r="L43" i="1"/>
  <c r="L41" i="1"/>
  <c r="L38" i="1"/>
  <c r="L47" i="1"/>
  <c r="L40" i="1"/>
  <c r="L42" i="1"/>
  <c r="L39" i="1"/>
  <c r="M48" i="1"/>
  <c r="M47" i="1"/>
  <c r="M45" i="1"/>
  <c r="M43" i="1"/>
  <c r="M41" i="1"/>
  <c r="M40" i="1"/>
  <c r="M39" i="1"/>
  <c r="M38" i="1"/>
  <c r="M44" i="1"/>
  <c r="M46" i="1"/>
  <c r="M42" i="1"/>
  <c r="N48" i="1"/>
  <c r="N38" i="1"/>
  <c r="N43" i="1"/>
  <c r="N41" i="1"/>
  <c r="N39" i="1"/>
  <c r="N40" i="1"/>
  <c r="N47" i="1"/>
  <c r="N46" i="1"/>
  <c r="N44" i="1"/>
  <c r="N42" i="1"/>
  <c r="N45" i="1"/>
  <c r="O38" i="1"/>
  <c r="O45" i="1"/>
  <c r="O46" i="1"/>
  <c r="O43" i="1"/>
  <c r="O44" i="1"/>
  <c r="O39" i="1"/>
  <c r="O48" i="1"/>
  <c r="O47" i="1"/>
  <c r="O41" i="1"/>
  <c r="O40" i="1"/>
  <c r="O42" i="1"/>
  <c r="P48" i="1"/>
  <c r="P25" i="1"/>
  <c r="P38" i="1"/>
  <c r="P43" i="1"/>
  <c r="P56" i="1"/>
  <c r="P26" i="1"/>
  <c r="P29" i="1"/>
  <c r="P39" i="1"/>
  <c r="P57" i="1"/>
  <c r="P28" i="1"/>
  <c r="P23" i="1"/>
  <c r="P41" i="1"/>
  <c r="P53" i="1"/>
  <c r="P54" i="1"/>
  <c r="P42" i="1"/>
  <c r="P30" i="1"/>
  <c r="P55" i="1"/>
  <c r="P46" i="1"/>
  <c r="P58" i="1"/>
  <c r="C52" i="1"/>
  <c r="C37" i="1"/>
  <c r="C22" i="1"/>
  <c r="E37" i="1" l="1"/>
  <c r="E49" i="1" s="1"/>
  <c r="E83" i="1" s="1"/>
  <c r="F37" i="1"/>
  <c r="F49" i="1" s="1"/>
  <c r="F83" i="1" s="1"/>
  <c r="G37" i="1"/>
  <c r="G49" i="1" s="1"/>
  <c r="G83" i="1" s="1"/>
  <c r="H37" i="1"/>
  <c r="H49" i="1" s="1"/>
  <c r="H83" i="1" s="1"/>
  <c r="I37" i="1"/>
  <c r="I49" i="1" s="1"/>
  <c r="I83" i="1" s="1"/>
  <c r="J37" i="1"/>
  <c r="J49" i="1" s="1"/>
  <c r="J83" i="1" s="1"/>
  <c r="K37" i="1"/>
  <c r="K49" i="1" s="1"/>
  <c r="K83" i="1" s="1"/>
  <c r="L37" i="1"/>
  <c r="L49" i="1" s="1"/>
  <c r="L83" i="1" s="1"/>
  <c r="M37" i="1"/>
  <c r="M49" i="1" s="1"/>
  <c r="M83" i="1" s="1"/>
  <c r="N37" i="1"/>
  <c r="N49" i="1" s="1"/>
  <c r="N83" i="1" s="1"/>
  <c r="O37" i="1"/>
  <c r="O49" i="1" s="1"/>
  <c r="O83" i="1" s="1"/>
  <c r="P37" i="1"/>
  <c r="P49" i="1" s="1"/>
  <c r="P83" i="1" s="1"/>
  <c r="E22" i="1"/>
  <c r="E34" i="1" s="1"/>
  <c r="F22" i="1"/>
  <c r="F34" i="1" s="1"/>
  <c r="G22" i="1"/>
  <c r="G34" i="1" s="1"/>
  <c r="H22" i="1"/>
  <c r="H34" i="1" s="1"/>
  <c r="I22" i="1"/>
  <c r="I34" i="1" s="1"/>
  <c r="J22" i="1"/>
  <c r="J34" i="1" s="1"/>
  <c r="K22" i="1"/>
  <c r="K34" i="1" s="1"/>
  <c r="L22" i="1"/>
  <c r="L34" i="1" s="1"/>
  <c r="M22" i="1"/>
  <c r="M34" i="1" s="1"/>
  <c r="N22" i="1"/>
  <c r="N34" i="1" s="1"/>
  <c r="O22" i="1"/>
  <c r="O34" i="1" s="1"/>
  <c r="P22" i="1"/>
  <c r="P34" i="1" s="1"/>
  <c r="E52" i="1"/>
  <c r="E64" i="1" s="1"/>
  <c r="F52" i="1"/>
  <c r="F64" i="1" s="1"/>
  <c r="G52" i="1"/>
  <c r="G64" i="1" s="1"/>
  <c r="H52" i="1"/>
  <c r="H64" i="1" s="1"/>
  <c r="I52" i="1"/>
  <c r="I64" i="1" s="1"/>
  <c r="J52" i="1"/>
  <c r="J64" i="1" s="1"/>
  <c r="K52" i="1"/>
  <c r="K64" i="1" s="1"/>
  <c r="L52" i="1"/>
  <c r="L64" i="1" s="1"/>
  <c r="M52" i="1"/>
  <c r="M64" i="1" s="1"/>
  <c r="N52" i="1"/>
  <c r="N64" i="1" s="1"/>
  <c r="O52" i="1"/>
  <c r="O64" i="1" s="1"/>
  <c r="P52" i="1"/>
  <c r="P64" i="1" s="1"/>
  <c r="K71" i="1" l="1"/>
  <c r="K77" i="1" s="1"/>
  <c r="K69" i="1"/>
  <c r="G71" i="1"/>
  <c r="G77" i="1" s="1"/>
  <c r="G69" i="1"/>
  <c r="N71" i="1"/>
  <c r="N77" i="1" s="1"/>
  <c r="N69" i="1"/>
  <c r="I69" i="1"/>
  <c r="I71" i="1"/>
  <c r="I77" i="1" s="1"/>
  <c r="E69" i="1"/>
  <c r="E71" i="1"/>
  <c r="E77" i="1" s="1"/>
  <c r="K85" i="1"/>
  <c r="L71" i="1"/>
  <c r="L77" i="1" s="1"/>
  <c r="L69" i="1"/>
  <c r="M71" i="1"/>
  <c r="M77" i="1" s="1"/>
  <c r="M69" i="1"/>
  <c r="H71" i="1"/>
  <c r="H77" i="1" s="1"/>
  <c r="H69" i="1"/>
  <c r="O85" i="1"/>
  <c r="G85" i="1"/>
  <c r="P85" i="1"/>
  <c r="J69" i="1"/>
  <c r="J71" i="1"/>
  <c r="J77" i="1" s="1"/>
  <c r="F69" i="1"/>
  <c r="F71" i="1"/>
  <c r="F77" i="1" s="1"/>
  <c r="F85" i="1"/>
  <c r="P71" i="1"/>
  <c r="P77" i="1" s="1"/>
  <c r="P69" i="1"/>
  <c r="O71" i="1"/>
  <c r="O77" i="1" s="1"/>
  <c r="O69" i="1"/>
  <c r="L85" i="1" l="1"/>
  <c r="H72" i="1"/>
  <c r="H75" i="1"/>
  <c r="H78" i="1" s="1"/>
  <c r="H79" i="1" s="1"/>
  <c r="L72" i="1"/>
  <c r="L75" i="1"/>
  <c r="L78" i="1" s="1"/>
  <c r="L79" i="1" s="1"/>
  <c r="O72" i="1"/>
  <c r="O75" i="1"/>
  <c r="O78" i="1" s="1"/>
  <c r="O79" i="1" s="1"/>
  <c r="P72" i="1"/>
  <c r="P75" i="1"/>
  <c r="P78" i="1" s="1"/>
  <c r="P79" i="1" s="1"/>
  <c r="E85" i="1"/>
  <c r="I72" i="1"/>
  <c r="I75" i="1"/>
  <c r="I78" i="1" s="1"/>
  <c r="I79" i="1" s="1"/>
  <c r="N72" i="1"/>
  <c r="N75" i="1"/>
  <c r="N78" i="1" s="1"/>
  <c r="N79" i="1" s="1"/>
  <c r="M72" i="1"/>
  <c r="M75" i="1"/>
  <c r="M78" i="1" s="1"/>
  <c r="M79" i="1" s="1"/>
  <c r="E75" i="1"/>
  <c r="E78" i="1" s="1"/>
  <c r="E79" i="1" s="1"/>
  <c r="E72" i="1"/>
  <c r="H85" i="1"/>
  <c r="I85" i="1"/>
  <c r="M85" i="1"/>
  <c r="G72" i="1"/>
  <c r="G75" i="1"/>
  <c r="G78" i="1" s="1"/>
  <c r="F72" i="1"/>
  <c r="F75" i="1"/>
  <c r="F78" i="1" s="1"/>
  <c r="K72" i="1"/>
  <c r="K75" i="1"/>
  <c r="K78" i="1" s="1"/>
  <c r="K79" i="1" s="1"/>
  <c r="J72" i="1"/>
  <c r="J75" i="1"/>
  <c r="J78" i="1" s="1"/>
  <c r="J79" i="1" s="1"/>
  <c r="J85" i="1"/>
  <c r="N85" i="1"/>
  <c r="P81" i="1" l="1"/>
  <c r="P84" i="1"/>
  <c r="J81" i="1"/>
  <c r="J84" i="1"/>
  <c r="E81" i="1"/>
  <c r="E84" i="1"/>
  <c r="K84" i="1"/>
  <c r="K81" i="1"/>
  <c r="F81" i="1"/>
  <c r="F84" i="1"/>
  <c r="H81" i="1"/>
  <c r="H84" i="1"/>
  <c r="G84" i="1"/>
  <c r="G81" i="1"/>
  <c r="M81" i="1"/>
  <c r="M84" i="1"/>
  <c r="N84" i="1"/>
  <c r="N81" i="1"/>
  <c r="I81" i="1"/>
  <c r="I84" i="1"/>
  <c r="O84" i="1"/>
  <c r="O81" i="1"/>
  <c r="L84" i="1"/>
  <c r="L81" i="1"/>
  <c r="F79" i="1"/>
  <c r="G7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<sst xmlns="http://schemas.openxmlformats.org/spreadsheetml/2006/main" count="156" uniqueCount="53">
  <si>
    <t>Year 1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</si>
  <si>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</si>
  <si>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</si>
  <si>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</si>
  <si>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</si>
  <si>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</si>
  <si>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</si>
  <si>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</si>
  <si>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</si>
  <si>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</si>
  <si>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</si>
  <si>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</si>
  <si>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</si>
  <si>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Month #:</t>
  </si>
  <si>
    <t># Months</t>
  </si>
  <si>
    <t>#</t>
  </si>
  <si>
    <t>Units:</t>
  </si>
  <si>
    <t>%</t>
  </si>
  <si>
    <t>Assumptions:</t>
  </si>
  <si>
    <t>Year 1 Value:</t>
  </si>
  <si>
    <t>Year 3 Value:</t>
  </si>
  <si>
    <t>Year 2 Value:</t>
  </si>
  <si>
    <t>($ in Thousands USD)</t>
  </si>
  <si>
    <t>Months in Forecast Period:</t>
  </si>
  <si>
    <t>Total Revenue:</t>
  </si>
  <si>
    <t>Total Subscription Revenue:</t>
  </si>
  <si>
    <t>Subscription Revenue from Contracts in Year 1:</t>
  </si>
  <si>
    <t>Annualized Recurring Revenue (ARR) in Year 1:</t>
  </si>
  <si>
    <t>AI Revenue: Contracted ARR (CARR) vs. ARR vs. Revenue</t>
  </si>
  <si>
    <t>New Contracts Signed in Year 1:</t>
  </si>
  <si>
    <t>Subscription Revenue:</t>
  </si>
  <si>
    <t>Services/Implementation Revenue:</t>
  </si>
  <si>
    <t>$ K</t>
  </si>
  <si>
    <t>Token Revenue % Year 1 Contract Values:</t>
  </si>
  <si>
    <t>Services Revenue % Monthly Sub Revenue:</t>
  </si>
  <si>
    <t>ARR Based on Year 3 Contract Values:</t>
  </si>
  <si>
    <t>Total ARR Based on Year 3 Contract Values:</t>
  </si>
  <si>
    <t>Subscription Revenue - Gross Margin:</t>
  </si>
  <si>
    <t>Usage Revenue (Tokens) - Gross Margin:</t>
  </si>
  <si>
    <t>Services - Gross Margin:</t>
  </si>
  <si>
    <t>Usage-Based Revenue (Tokens):</t>
  </si>
  <si>
    <t>Gross Profits:</t>
  </si>
  <si>
    <t>Total Gross Profits:</t>
  </si>
  <si>
    <t>Total Annualized Recurring Revenue (ARR):</t>
  </si>
  <si>
    <t>Annualized Recurring Revenue (ARR)</t>
  </si>
  <si>
    <t>Run-Rate Revenue</t>
  </si>
  <si>
    <t>"Claimed" ARR ("Contracted ARR")</t>
  </si>
  <si>
    <t>Revenue and Gross Profits:</t>
  </si>
  <si>
    <t>Gross Margin:</t>
  </si>
  <si>
    <t>Monthly GAAP Revenue</t>
  </si>
  <si>
    <t>Year-to-Date GAAP Revenue</t>
  </si>
  <si>
    <t>This "Contracted ARR" figure is wrong because Token and Services Revenue should not be "annualized," as they are non-recurring, and the ARR should be based on Year 1 contract values when the deals</t>
  </si>
  <si>
    <t>are initially signed. But some enterprise AI startups appear to be using this type of math to exaggerate their performance.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</si>
</sst>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164" formatCode="0.0%;\(0.0%\)"/>
    <numFmt numFmtId="165" formatCode="_(&quot;$&quot;* #,##0.0_);_(&quot;$&quot;* \(#,##0.0\);_(&quot;$&quot;* &quot;-&quot;?_);_(@_)"/>
    <numFmt numFmtId="166" formatCode="_(* #,##0.0_);_(* \(#,##0.0\);_(* &quot;-&quot;?_);_(@_)"/>
    <numFmt numFmtId="167" formatCode="_(&quot;$&quot;* #,##0.0_);_(&quot;$&quot;* \(#,##0.0\);_(&quot;$&quot;* &quot;-&quot;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sz val="10"/>
      <name val="Arial"/>
      <family val="2"/>
    </font>
    <font>
      <i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6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2" applyFont="1" applyAlignment="1">
      <alignment horizontal="center"/>
    </xf>
    <xf numFmtId="37" fontId="5" fillId="3" borderId="1" xfId="1" applyNumberFormat="1" applyFont="1" applyFill="1" applyAlignment="1">
      <alignment horizontal="center"/>
    </xf>
    <xf numFmtId="41" fontId="4" fillId="0" borderId="0" xfId="0" applyNumberFormat="1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2" xfId="0" applyFont="1" applyFill="1" applyBorder="1"/>
    <xf numFmtId="0" fontId="3" fillId="5" borderId="2" xfId="0" applyFont="1" applyFill="1" applyBorder="1" applyAlignment="1">
      <alignment horizontal="centerContinuous"/>
    </xf>
    <xf numFmtId="0" fontId="3" fillId="5" borderId="4" xfId="0" applyFont="1" applyFill="1" applyBorder="1" applyAlignment="1">
      <alignment horizontal="centerContinuous"/>
    </xf>
    <xf numFmtId="0" fontId="4" fillId="5" borderId="2" xfId="0" applyFont="1" applyFill="1" applyBorder="1" applyAlignment="1">
      <alignment horizontal="centerContinuous"/>
    </xf>
    <xf numFmtId="0" fontId="4" fillId="0" borderId="0" xfId="0" applyFont="1" applyAlignment="1">
      <alignment horizontal="left" indent="1"/>
    </xf>
    <xf numFmtId="0" fontId="3" fillId="4" borderId="2" xfId="0" applyFont="1" applyFill="1" applyBorder="1" applyAlignment="1">
      <alignment horizontal="center"/>
    </xf>
    <xf numFmtId="0" fontId="3" fillId="0" borderId="6" xfId="0" applyFont="1" applyBorder="1"/>
    <xf numFmtId="0" fontId="11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/>
    <xf numFmtId="165" fontId="3" fillId="0" borderId="6" xfId="0" applyNumberFormat="1" applyFont="1" applyBorder="1"/>
    <xf numFmtId="42" fontId="5" fillId="3" borderId="1" xfId="0" applyNumberFormat="1" applyFont="1" applyFill="1" applyBorder="1" applyAlignment="1">
      <alignment horizontal="center"/>
    </xf>
    <xf numFmtId="41" fontId="5" fillId="3" borderId="1" xfId="0" applyNumberFormat="1" applyFont="1" applyFill="1" applyBorder="1" applyAlignment="1">
      <alignment horizontal="center"/>
    </xf>
    <xf numFmtId="164" fontId="5" fillId="3" borderId="1" xfId="1" applyNumberFormat="1" applyFont="1" applyFill="1" applyAlignment="1">
      <alignment horizontal="center"/>
    </xf>
    <xf numFmtId="167" fontId="4" fillId="0" borderId="0" xfId="0" applyNumberFormat="1" applyFont="1"/>
    <xf numFmtId="0" fontId="7" fillId="0" borderId="6" xfId="2" applyFont="1" applyBorder="1" applyAlignment="1">
      <alignment horizontal="center"/>
    </xf>
    <xf numFmtId="166" fontId="3" fillId="0" borderId="6" xfId="0" applyNumberFormat="1" applyFont="1" applyBorder="1"/>
    <xf numFmtId="0" fontId="7" fillId="0" borderId="2" xfId="2" applyFont="1" applyBorder="1" applyAlignment="1">
      <alignment horizontal="center"/>
    </xf>
    <xf numFmtId="0" fontId="8" fillId="0" borderId="0" xfId="0" applyFont="1" applyAlignment="1">
      <alignment horizontal="left" indent="1"/>
    </xf>
    <xf numFmtId="164" fontId="8" fillId="0" borderId="0" xfId="0" applyNumberFormat="1" applyFont="1"/>
    <xf numFmtId="0" fontId="4" fillId="6" borderId="0" xfId="0" applyFont="1" applyFill="1" applyAlignment="1">
      <alignment horizontal="left" indent="1"/>
    </xf>
    <xf numFmtId="0" fontId="7" fillId="6" borderId="0" xfId="2" applyFont="1" applyFill="1" applyAlignment="1">
      <alignment horizontal="center"/>
    </xf>
    <xf numFmtId="166" fontId="4" fillId="6" borderId="0" xfId="0" applyNumberFormat="1" applyFont="1" applyFill="1"/>
    <xf numFmtId="0" fontId="4" fillId="6" borderId="0" xfId="0" applyFont="1" applyFill="1"/>
    <xf numFmtId="0" fontId="3" fillId="6" borderId="0" xfId="0" applyFont="1" applyFill="1"/>
  </cellXfs>
  <cellStyles count="3">
    <cellStyle name="Normal" xfId="0" builtinId="0"/>
    <cellStyle name="Normal 2" xfId="2" xr:uid="{E47469EE-5CAF-492E-8047-0AE556D21327}"/>
    <cellStyle name="Note" xfId="1" builtinId="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1"/>
                </a:solidFill>
              </a:rPr>
              <a:t>How AI Startups Hallucinate</a:t>
            </a:r>
            <a:r>
              <a:rPr lang="en-US" baseline="0">
                <a:solidFill>
                  <a:schemeClr val="tx1"/>
                </a:solidFill>
              </a:rPr>
              <a:t> Metrics</a:t>
            </a:r>
            <a:r>
              <a:rPr lang="en-US">
                <a:solidFill>
                  <a:schemeClr val="tx1"/>
                </a:solidFill>
              </a:rPr>
              <a:t>: CARR</a:t>
            </a:r>
            <a:r>
              <a:rPr lang="en-US" baseline="0">
                <a:solidFill>
                  <a:schemeClr val="tx1"/>
                </a:solidFill>
              </a:rPr>
              <a:t> vs. Run-Rate Revenue vs. ARR vs. GAAP Revenue</a:t>
            </a:r>
            <a:endParaRPr lang="en-US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AI_ARR_CARR!$C$81</c:f>
              <c:strCache>
                <c:ptCount val="1"/>
                <c:pt idx="0">
                  <c:v>Monthly GAAP Revenue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AI_ARR_CARR!$E$67:$P$67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AI_ARR_CARR!$E$81:$P$81</c:f>
              <c:numCache>
                <c:formatCode>_(* #,##0.0_);_(* \(#,##0.0\);_(* "-"?_);_(@_)</c:formatCode>
                <c:ptCount val="12"/>
                <c:pt idx="0">
                  <c:v>22.5</c:v>
                </c:pt>
                <c:pt idx="1">
                  <c:v>33.75</c:v>
                </c:pt>
                <c:pt idx="2">
                  <c:v>89.999999999999986</c:v>
                </c:pt>
                <c:pt idx="3">
                  <c:v>123.74999999999999</c:v>
                </c:pt>
                <c:pt idx="4">
                  <c:v>151.875</c:v>
                </c:pt>
                <c:pt idx="5">
                  <c:v>191.25</c:v>
                </c:pt>
                <c:pt idx="6">
                  <c:v>213.74999999999997</c:v>
                </c:pt>
                <c:pt idx="7">
                  <c:v>258.75</c:v>
                </c:pt>
                <c:pt idx="8">
                  <c:v>326.25</c:v>
                </c:pt>
                <c:pt idx="9">
                  <c:v>382.5</c:v>
                </c:pt>
                <c:pt idx="10">
                  <c:v>427.49999999999994</c:v>
                </c:pt>
                <c:pt idx="11">
                  <c:v>494.99999999999994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4F-459E-8A7B-663E7384117F}"/>
            </c:ext>
          </c:extLst>
        </c:ser>
        <c:ser>
          <c:idx val="1"/>
          <c:order val="1"/>
          <c:tx>
            <c:strRef>
              <c:f>AI_ARR_CARR!$C$82</c:f>
              <c:strCache>
                <c:ptCount val="1"/>
                <c:pt idx="0">
                  <c:v>Year-to-Date GAAP Revenue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AI_ARR_CARR!$E$67:$P$67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AI_ARR_CARR!$E$82:$P$82</c:f>
              <c:numCache>
                <c:formatCode>_(* #,##0.0_);_(* \(#,##0.0\);_(* "-"?_);_(@_)</c:formatCode>
                <c:ptCount val="12"/>
                <c:pt idx="0">
                  <c:v>22.5</c:v>
                </c:pt>
                <c:pt idx="1">
                  <c:v>56.25</c:v>
                </c:pt>
                <c:pt idx="2">
                  <c:v>146.25</c:v>
                </c:pt>
                <c:pt idx="3">
                  <c:v>270</c:v>
                </c:pt>
                <c:pt idx="4">
                  <c:v>421.875</c:v>
                </c:pt>
                <c:pt idx="5">
                  <c:v>613.125</c:v>
                </c:pt>
                <c:pt idx="6">
                  <c:v>826.875</c:v>
                </c:pt>
                <c:pt idx="7">
                  <c:v>1085.625</c:v>
                </c:pt>
                <c:pt idx="8">
                  <c:v>1411.875</c:v>
                </c:pt>
                <c:pt idx="9">
                  <c:v>1794.375</c:v>
                </c:pt>
                <c:pt idx="10">
                  <c:v>2221.875</c:v>
                </c:pt>
                <c:pt idx="11">
                  <c:v>2716.875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4F-459E-8A7B-663E7384117F}"/>
            </c:ext>
          </c:extLst>
        </c:ser>
        <c:ser>
          <c:idx val="2"/>
          <c:order val="2"/>
          <c:tx>
            <c:strRef>
              <c:f>AI_ARR_CARR!$C$83</c:f>
              <c:strCache>
                <c:ptCount val="1"/>
                <c:pt idx="0">
                  <c:v>Annualized Recurring Revenue (ARR)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AI_ARR_CARR!$E$67:$P$67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AI_ARR_CARR!$E$83:$P$83</c:f>
              <c:numCache>
                <c:formatCode>_(* #,##0.0_);_(* \(#,##0.0\);_(* "-"?_);_(@_)</c:formatCode>
                <c:ptCount val="12"/>
                <c:pt idx="0">
                  <c:v>200</c:v>
                </c:pt>
                <c:pt idx="1">
                  <c:v>300</c:v>
                </c:pt>
                <c:pt idx="2">
                  <c:v>800</c:v>
                </c:pt>
                <c:pt idx="3">
                  <c:v>1100</c:v>
                </c:pt>
                <c:pt idx="4">
                  <c:v>1350</c:v>
                </c:pt>
                <c:pt idx="5">
                  <c:v>1700</c:v>
                </c:pt>
                <c:pt idx="6">
                  <c:v>1900</c:v>
                </c:pt>
                <c:pt idx="7">
                  <c:v>2300</c:v>
                </c:pt>
                <c:pt idx="8">
                  <c:v>2900</c:v>
                </c:pt>
                <c:pt idx="9">
                  <c:v>3400</c:v>
                </c:pt>
                <c:pt idx="10">
                  <c:v>3800</c:v>
                </c:pt>
                <c:pt idx="11">
                  <c:v>4400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4F-459E-8A7B-663E7384117F}"/>
            </c:ext>
          </c:extLst>
        </c:ser>
        <c:ser>
          <c:idx val="3"/>
          <c:order val="3"/>
          <c:tx>
            <c:strRef>
              <c:f>AI_ARR_CARR!$C$84</c:f>
              <c:strCache>
                <c:ptCount val="1"/>
                <c:pt idx="0">
                  <c:v>Run-Rate Revenue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AI_ARR_CARR!$E$67:$P$67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AI_ARR_CARR!$E$84:$P$84</c:f>
              <c:numCache>
                <c:formatCode>_(* #,##0.0_);_(* \(#,##0.0\);_(* "-"?_);_(@_)</c:formatCode>
                <c:ptCount val="12"/>
                <c:pt idx="0">
                  <c:v>270</c:v>
                </c:pt>
                <c:pt idx="1">
                  <c:v>405</c:v>
                </c:pt>
                <c:pt idx="2">
                  <c:v>1079.9999999999998</c:v>
                </c:pt>
                <c:pt idx="3">
                  <c:v>1484.9999999999998</c:v>
                </c:pt>
                <c:pt idx="4">
                  <c:v>1822.5</c:v>
                </c:pt>
                <c:pt idx="5">
                  <c:v>2295</c:v>
                </c:pt>
                <c:pt idx="6">
                  <c:v>2564.9999999999995</c:v>
                </c:pt>
                <c:pt idx="7">
                  <c:v>3105</c:v>
                </c:pt>
                <c:pt idx="8">
                  <c:v>3915</c:v>
                </c:pt>
                <c:pt idx="9">
                  <c:v>4590</c:v>
                </c:pt>
                <c:pt idx="10">
                  <c:v>5129.9999999999991</c:v>
                </c:pt>
                <c:pt idx="11">
                  <c:v>5939.9999999999991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64F-459E-8A7B-663E7384117F}"/>
            </c:ext>
          </c:extLst>
        </c:ser>
        <c:ser>
          <c:idx val="4"/>
          <c:order val="4"/>
          <c:tx>
            <c:strRef>
              <c:f>AI_ARR_CARR!$C$85</c:f>
              <c:strCache>
                <c:ptCount val="1"/>
                <c:pt idx="0">
                  <c:v>"Claimed" ARR ("Contracted ARR")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AI_ARR_CARR!$E$67:$P$67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AI_ARR_CARR!$E$85:$P$85</c:f>
              <c:numCache>
                <c:formatCode>_(* #,##0.0_);_(* \(#,##0.0\);_(* "-"?_);_(@_)</c:formatCode>
                <c:ptCount val="12"/>
                <c:pt idx="0">
                  <c:v>670</c:v>
                </c:pt>
                <c:pt idx="1">
                  <c:v>1105</c:v>
                </c:pt>
                <c:pt idx="2">
                  <c:v>2180</c:v>
                </c:pt>
                <c:pt idx="3">
                  <c:v>2585</c:v>
                </c:pt>
                <c:pt idx="4">
                  <c:v>2922.5</c:v>
                </c:pt>
                <c:pt idx="5">
                  <c:v>3595</c:v>
                </c:pt>
                <c:pt idx="6">
                  <c:v>4065</c:v>
                </c:pt>
                <c:pt idx="7">
                  <c:v>5005</c:v>
                </c:pt>
                <c:pt idx="8">
                  <c:v>6215</c:v>
                </c:pt>
                <c:pt idx="9">
                  <c:v>7090</c:v>
                </c:pt>
                <c:pt idx="10">
                  <c:v>7630</c:v>
                </c:pt>
                <c:pt idx="11">
                  <c:v>8840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4F-4C01-AC0E-12B0A7C43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1602096"/>
        <c:axId val="541614576"/>
      </c:lineChart>
      <c:catAx>
        <c:axId val="541602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614576"/>
        <c:crosses val="autoZero"/>
        <c:auto val="1"/>
        <c:lblAlgn val="ctr"/>
        <c:lblOffset val="100"/>
        <c:noMultiLvlLbl val="0"/>
      </c:catAx>
      <c:valAx>
        <c:axId val="541614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0,\ \M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602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70755</xdr:colOff>
      <xdr:row>89</xdr:row>
      <xdr:rowOff>157842</xdr:rowOff>
    </xdr:from>
    <xdr:to>
      <xdr:col>10</xdr:col>
      <xdr:colOff>310242</xdr:colOff>
      <xdr:row>115</xdr:row>
      <xdr:rowOff>55517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74D6B5-ED58-7E67-DAD6-9795D6AE80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0F0BF-8D1E-45DC-BFEA-D8482DD202FC}">
  <sheetPr>
    <pageSetUpPr autoPageBreaks="0"/>
  </sheetPr>
  <dimension ref="B2:P88"/>
  <sheetViews>
    <sheetView showGridLines="0" tabSelected="1" zoomScaleNormal="100" workbookViewId="0">
      <selection activeCell="B2" sqref="B2"/>
    </sheetView>
  </sheetViews>
  <sheetFormatPr defaultColWidth="9.07421875" defaultRowHeight="15.9" outlineLevelRow="1" x14ac:dyDescent="0.45"/>
  <cols>
    <col min="1" max="2" width="2.69140625" style="3" customWidth="1"/>
    <col min="3" max="3" width="42.69140625" style="3" customWidth="1"/>
    <col min="4" max="16" width="10.69140625" style="3" customWidth="1"/>
    <col min="17" max="17" width="2.69140625" style="3" customWidth="1"/>
    <col min="18" max="16384" width="9.07421875" style="3"/>
  </cols>
  <sheetData>
    <row r="2" spans="2:16" ht="18.45" x14ac:dyDescent="0.5">
      <c r="B2" s="1" t="s">
        <v>28</v>
      </c>
    </row>
    <row r="3" spans="2:16" x14ac:dyDescent="0.45">
      <c r="B3" s="3" t="s">
        <v>22</v>
      </c>
    </row>
    <row r="5" spans="2:16" x14ac:dyDescent="0.45">
      <c r="B5" s="13" t="s">
        <v>18</v>
      </c>
      <c r="C5" s="10"/>
      <c r="D5" s="20" t="s">
        <v>16</v>
      </c>
      <c r="E5" s="20"/>
    </row>
    <row r="6" spans="2:16" x14ac:dyDescent="0.45">
      <c r="C6" s="3" t="s">
        <v>23</v>
      </c>
      <c r="D6" s="4" t="s">
        <v>14</v>
      </c>
      <c r="E6" s="5">
        <v>12</v>
      </c>
    </row>
    <row r="7" spans="2:16" x14ac:dyDescent="0.45">
      <c r="C7" s="3" t="s">
        <v>33</v>
      </c>
      <c r="D7" s="7" t="s">
        <v>17</v>
      </c>
      <c r="E7" s="27">
        <v>0.2</v>
      </c>
    </row>
    <row r="8" spans="2:16" x14ac:dyDescent="0.45">
      <c r="C8" s="3" t="s">
        <v>34</v>
      </c>
      <c r="D8" s="7" t="s">
        <v>17</v>
      </c>
      <c r="E8" s="27">
        <v>0.15</v>
      </c>
    </row>
    <row r="10" spans="2:16" x14ac:dyDescent="0.45">
      <c r="C10" s="3" t="s">
        <v>37</v>
      </c>
      <c r="D10" s="7" t="s">
        <v>17</v>
      </c>
      <c r="E10" s="27">
        <v>0.5</v>
      </c>
    </row>
    <row r="11" spans="2:16" x14ac:dyDescent="0.45">
      <c r="C11" s="3" t="s">
        <v>38</v>
      </c>
      <c r="D11" s="7" t="s">
        <v>17</v>
      </c>
      <c r="E11" s="27">
        <v>0.3</v>
      </c>
    </row>
    <row r="12" spans="2:16" x14ac:dyDescent="0.45">
      <c r="C12" s="3" t="s">
        <v>39</v>
      </c>
      <c r="D12" s="7" t="s">
        <v>17</v>
      </c>
      <c r="E12" s="27">
        <v>0.1</v>
      </c>
    </row>
    <row r="14" spans="2:16" outlineLevel="1" x14ac:dyDescent="0.45">
      <c r="C14" s="2" t="s">
        <v>13</v>
      </c>
      <c r="D14" s="7" t="s">
        <v>15</v>
      </c>
      <c r="E14" s="9">
        <v>1</v>
      </c>
      <c r="F14" s="8">
        <f>E14+1</f>
        <v>2</v>
      </c>
      <c r="G14" s="8">
        <f t="shared" ref="G14:P14" si="0">F14+1</f>
        <v>3</v>
      </c>
      <c r="H14" s="8">
        <f t="shared" si="0"/>
        <v>4</v>
      </c>
      <c r="I14" s="8">
        <f t="shared" si="0"/>
        <v>5</v>
      </c>
      <c r="J14" s="8">
        <f t="shared" si="0"/>
        <v>6</v>
      </c>
      <c r="K14" s="8">
        <f t="shared" si="0"/>
        <v>7</v>
      </c>
      <c r="L14" s="8">
        <f t="shared" si="0"/>
        <v>8</v>
      </c>
      <c r="M14" s="8">
        <f t="shared" si="0"/>
        <v>9</v>
      </c>
      <c r="N14" s="8">
        <f t="shared" si="0"/>
        <v>10</v>
      </c>
      <c r="O14" s="8">
        <f t="shared" si="0"/>
        <v>11</v>
      </c>
      <c r="P14" s="8">
        <f t="shared" si="0"/>
        <v>12</v>
      </c>
    </row>
    <row r="15" spans="2:16" outlineLevel="1" x14ac:dyDescent="0.45"/>
    <row r="16" spans="2:16" outlineLevel="1" x14ac:dyDescent="0.45">
      <c r="C16" s="13" t="s">
        <v>29</v>
      </c>
      <c r="D16" s="20" t="str">
        <f>$D$5</f>
        <v>Units:</v>
      </c>
      <c r="E16" s="21" t="s">
        <v>1</v>
      </c>
      <c r="F16" s="18" t="s">
        <v>2</v>
      </c>
      <c r="G16" s="18" t="s">
        <v>3</v>
      </c>
      <c r="H16" s="18" t="s">
        <v>4</v>
      </c>
      <c r="I16" s="18" t="s">
        <v>5</v>
      </c>
      <c r="J16" s="18" t="s">
        <v>6</v>
      </c>
      <c r="K16" s="18" t="s">
        <v>7</v>
      </c>
      <c r="L16" s="18" t="s">
        <v>8</v>
      </c>
      <c r="M16" s="18" t="s">
        <v>9</v>
      </c>
      <c r="N16" s="18" t="s">
        <v>10</v>
      </c>
      <c r="O16" s="18" t="s">
        <v>11</v>
      </c>
      <c r="P16" s="18" t="s">
        <v>12</v>
      </c>
    </row>
    <row r="17" spans="3:16" outlineLevel="1" x14ac:dyDescent="0.45">
      <c r="C17" s="17" t="s">
        <v>19</v>
      </c>
      <c r="D17" s="4" t="s">
        <v>32</v>
      </c>
      <c r="E17" s="25">
        <v>200</v>
      </c>
      <c r="F17" s="25">
        <v>100</v>
      </c>
      <c r="G17" s="25">
        <v>500</v>
      </c>
      <c r="H17" s="25">
        <v>300</v>
      </c>
      <c r="I17" s="25">
        <v>250</v>
      </c>
      <c r="J17" s="25">
        <v>350</v>
      </c>
      <c r="K17" s="25">
        <v>200</v>
      </c>
      <c r="L17" s="25">
        <v>400</v>
      </c>
      <c r="M17" s="25">
        <v>600</v>
      </c>
      <c r="N17" s="25">
        <v>500</v>
      </c>
      <c r="O17" s="25">
        <v>400</v>
      </c>
      <c r="P17" s="25">
        <v>600</v>
      </c>
    </row>
    <row r="18" spans="3:16" outlineLevel="1" x14ac:dyDescent="0.45">
      <c r="C18" s="17" t="s">
        <v>21</v>
      </c>
      <c r="D18" s="4" t="s">
        <v>32</v>
      </c>
      <c r="E18" s="26">
        <v>400</v>
      </c>
      <c r="F18" s="26">
        <v>400</v>
      </c>
      <c r="G18" s="26">
        <v>700</v>
      </c>
      <c r="H18" s="26">
        <v>300</v>
      </c>
      <c r="I18" s="26">
        <v>250</v>
      </c>
      <c r="J18" s="26">
        <v>450</v>
      </c>
      <c r="K18" s="26">
        <v>300</v>
      </c>
      <c r="L18" s="26">
        <v>600</v>
      </c>
      <c r="M18" s="26">
        <v>800</v>
      </c>
      <c r="N18" s="26">
        <v>600</v>
      </c>
      <c r="O18" s="26">
        <v>400</v>
      </c>
      <c r="P18" s="26">
        <v>800</v>
      </c>
    </row>
    <row r="19" spans="3:16" outlineLevel="1" x14ac:dyDescent="0.45">
      <c r="C19" s="17" t="s">
        <v>20</v>
      </c>
      <c r="D19" s="4" t="s">
        <v>32</v>
      </c>
      <c r="E19" s="26">
        <v>600</v>
      </c>
      <c r="F19" s="26">
        <v>400</v>
      </c>
      <c r="G19" s="26">
        <v>900</v>
      </c>
      <c r="H19" s="26">
        <v>300</v>
      </c>
      <c r="I19" s="26">
        <v>250</v>
      </c>
      <c r="J19" s="26">
        <v>550</v>
      </c>
      <c r="K19" s="26">
        <v>400</v>
      </c>
      <c r="L19" s="26">
        <v>800</v>
      </c>
      <c r="M19" s="26">
        <v>1000</v>
      </c>
      <c r="N19" s="26">
        <v>700</v>
      </c>
      <c r="O19" s="26">
        <v>400</v>
      </c>
      <c r="P19" s="26">
        <v>1000</v>
      </c>
    </row>
    <row r="20" spans="3:16" outlineLevel="1" x14ac:dyDescent="0.45"/>
    <row r="21" spans="3:16" outlineLevel="1" x14ac:dyDescent="0.45">
      <c r="C21" s="13" t="s">
        <v>26</v>
      </c>
      <c r="D21" s="20" t="str">
        <f>$D$5</f>
        <v>Units:</v>
      </c>
      <c r="E21" s="21" t="s">
        <v>1</v>
      </c>
      <c r="F21" s="18" t="s">
        <v>2</v>
      </c>
      <c r="G21" s="18" t="s">
        <v>3</v>
      </c>
      <c r="H21" s="18" t="s">
        <v>4</v>
      </c>
      <c r="I21" s="18" t="s">
        <v>5</v>
      </c>
      <c r="J21" s="18" t="s">
        <v>6</v>
      </c>
      <c r="K21" s="18" t="s">
        <v>7</v>
      </c>
      <c r="L21" s="18" t="s">
        <v>8</v>
      </c>
      <c r="M21" s="18" t="s">
        <v>9</v>
      </c>
      <c r="N21" s="18" t="s">
        <v>10</v>
      </c>
      <c r="O21" s="18" t="s">
        <v>11</v>
      </c>
      <c r="P21" s="18" t="s">
        <v>12</v>
      </c>
    </row>
    <row r="22" spans="3:16" outlineLevel="1" x14ac:dyDescent="0.45">
      <c r="C22" s="17" cm="1">
        <f t="array" ref="C22:C33">TRANSPOSE(E14:P14)</f>
        <v>1</v>
      </c>
      <c r="D22" s="4" t="s">
        <v>32</v>
      </c>
      <c r="E22" s="22">
        <f t="shared" ref="E22:P33" si="1">IF(E$14&gt;=$C22,_xlfn.XLOOKUP($C22,$E$14:$P$14,$E$17:$P$17),0)/Months</f>
        <v>16.666666666666668</v>
      </c>
      <c r="F22" s="22">
        <f t="shared" si="1"/>
        <v>16.666666666666668</v>
      </c>
      <c r="G22" s="22">
        <f t="shared" si="1"/>
        <v>16.666666666666668</v>
      </c>
      <c r="H22" s="22">
        <f t="shared" si="1"/>
        <v>16.666666666666668</v>
      </c>
      <c r="I22" s="22">
        <f t="shared" si="1"/>
        <v>16.666666666666668</v>
      </c>
      <c r="J22" s="22">
        <f t="shared" si="1"/>
        <v>16.666666666666668</v>
      </c>
      <c r="K22" s="22">
        <f t="shared" si="1"/>
        <v>16.666666666666668</v>
      </c>
      <c r="L22" s="22">
        <f t="shared" si="1"/>
        <v>16.666666666666668</v>
      </c>
      <c r="M22" s="22">
        <f t="shared" si="1"/>
        <v>16.666666666666668</v>
      </c>
      <c r="N22" s="22">
        <f t="shared" si="1"/>
        <v>16.666666666666668</v>
      </c>
      <c r="O22" s="22">
        <f t="shared" si="1"/>
        <v>16.666666666666668</v>
      </c>
      <c r="P22" s="22">
        <f t="shared" si="1"/>
        <v>16.666666666666668</v>
      </c>
    </row>
    <row r="23" spans="3:16" outlineLevel="1" x14ac:dyDescent="0.45">
      <c r="C23" s="17">
        <v>2</v>
      </c>
      <c r="D23" s="4" t="s">
        <v>32</v>
      </c>
      <c r="E23" s="23">
        <f t="shared" si="1"/>
        <v>0</v>
      </c>
      <c r="F23" s="23">
        <f t="shared" si="1"/>
        <v>8.3333333333333339</v>
      </c>
      <c r="G23" s="23">
        <f t="shared" si="1"/>
        <v>8.3333333333333339</v>
      </c>
      <c r="H23" s="23">
        <f t="shared" si="1"/>
        <v>8.3333333333333339</v>
      </c>
      <c r="I23" s="23">
        <f t="shared" si="1"/>
        <v>8.3333333333333339</v>
      </c>
      <c r="J23" s="23">
        <f t="shared" si="1"/>
        <v>8.3333333333333339</v>
      </c>
      <c r="K23" s="23">
        <f t="shared" si="1"/>
        <v>8.3333333333333339</v>
      </c>
      <c r="L23" s="23">
        <f t="shared" si="1"/>
        <v>8.3333333333333339</v>
      </c>
      <c r="M23" s="23">
        <f t="shared" si="1"/>
        <v>8.3333333333333339</v>
      </c>
      <c r="N23" s="23">
        <f t="shared" si="1"/>
        <v>8.3333333333333339</v>
      </c>
      <c r="O23" s="23">
        <f t="shared" si="1"/>
        <v>8.3333333333333339</v>
      </c>
      <c r="P23" s="23">
        <f t="shared" si="1"/>
        <v>8.3333333333333339</v>
      </c>
    </row>
    <row r="24" spans="3:16" outlineLevel="1" x14ac:dyDescent="0.45">
      <c r="C24" s="17">
        <v>3</v>
      </c>
      <c r="D24" s="4" t="s">
        <v>32</v>
      </c>
      <c r="E24" s="23">
        <f t="shared" si="1"/>
        <v>0</v>
      </c>
      <c r="F24" s="23">
        <f t="shared" si="1"/>
        <v>0</v>
      </c>
      <c r="G24" s="23">
        <f t="shared" si="1"/>
        <v>41.666666666666664</v>
      </c>
      <c r="H24" s="23">
        <f t="shared" si="1"/>
        <v>41.666666666666664</v>
      </c>
      <c r="I24" s="23">
        <f t="shared" si="1"/>
        <v>41.666666666666664</v>
      </c>
      <c r="J24" s="23">
        <f t="shared" si="1"/>
        <v>41.666666666666664</v>
      </c>
      <c r="K24" s="23">
        <f t="shared" si="1"/>
        <v>41.666666666666664</v>
      </c>
      <c r="L24" s="23">
        <f t="shared" si="1"/>
        <v>41.666666666666664</v>
      </c>
      <c r="M24" s="23">
        <f t="shared" si="1"/>
        <v>41.666666666666664</v>
      </c>
      <c r="N24" s="23">
        <f t="shared" si="1"/>
        <v>41.666666666666664</v>
      </c>
      <c r="O24" s="23">
        <f t="shared" si="1"/>
        <v>41.666666666666664</v>
      </c>
      <c r="P24" s="23">
        <f t="shared" si="1"/>
        <v>41.666666666666664</v>
      </c>
    </row>
    <row r="25" spans="3:16" outlineLevel="1" x14ac:dyDescent="0.45">
      <c r="C25" s="17">
        <v>4</v>
      </c>
      <c r="D25" s="4" t="s">
        <v>32</v>
      </c>
      <c r="E25" s="23">
        <f t="shared" si="1"/>
        <v>0</v>
      </c>
      <c r="F25" s="23">
        <f t="shared" si="1"/>
        <v>0</v>
      </c>
      <c r="G25" s="23">
        <f t="shared" si="1"/>
        <v>0</v>
      </c>
      <c r="H25" s="23">
        <f t="shared" si="1"/>
        <v>25</v>
      </c>
      <c r="I25" s="23">
        <f t="shared" si="1"/>
        <v>25</v>
      </c>
      <c r="J25" s="23">
        <f t="shared" si="1"/>
        <v>25</v>
      </c>
      <c r="K25" s="23">
        <f t="shared" si="1"/>
        <v>25</v>
      </c>
      <c r="L25" s="23">
        <f t="shared" si="1"/>
        <v>25</v>
      </c>
      <c r="M25" s="23">
        <f t="shared" si="1"/>
        <v>25</v>
      </c>
      <c r="N25" s="23">
        <f t="shared" si="1"/>
        <v>25</v>
      </c>
      <c r="O25" s="23">
        <f t="shared" si="1"/>
        <v>25</v>
      </c>
      <c r="P25" s="23">
        <f t="shared" si="1"/>
        <v>25</v>
      </c>
    </row>
    <row r="26" spans="3:16" outlineLevel="1" x14ac:dyDescent="0.45">
      <c r="C26" s="17">
        <v>5</v>
      </c>
      <c r="D26" s="4" t="s">
        <v>32</v>
      </c>
      <c r="E26" s="23">
        <f t="shared" si="1"/>
        <v>0</v>
      </c>
      <c r="F26" s="23">
        <f t="shared" si="1"/>
        <v>0</v>
      </c>
      <c r="G26" s="23">
        <f t="shared" si="1"/>
        <v>0</v>
      </c>
      <c r="H26" s="23">
        <f t="shared" si="1"/>
        <v>0</v>
      </c>
      <c r="I26" s="23">
        <f t="shared" si="1"/>
        <v>20.833333333333332</v>
      </c>
      <c r="J26" s="23">
        <f t="shared" si="1"/>
        <v>20.833333333333332</v>
      </c>
      <c r="K26" s="23">
        <f t="shared" si="1"/>
        <v>20.833333333333332</v>
      </c>
      <c r="L26" s="23">
        <f t="shared" si="1"/>
        <v>20.833333333333332</v>
      </c>
      <c r="M26" s="23">
        <f t="shared" si="1"/>
        <v>20.833333333333332</v>
      </c>
      <c r="N26" s="23">
        <f t="shared" si="1"/>
        <v>20.833333333333332</v>
      </c>
      <c r="O26" s="23">
        <f t="shared" si="1"/>
        <v>20.833333333333332</v>
      </c>
      <c r="P26" s="23">
        <f t="shared" si="1"/>
        <v>20.833333333333332</v>
      </c>
    </row>
    <row r="27" spans="3:16" outlineLevel="1" x14ac:dyDescent="0.45">
      <c r="C27" s="17">
        <v>6</v>
      </c>
      <c r="D27" s="4" t="s">
        <v>32</v>
      </c>
      <c r="E27" s="23">
        <f t="shared" si="1"/>
        <v>0</v>
      </c>
      <c r="F27" s="23">
        <f t="shared" si="1"/>
        <v>0</v>
      </c>
      <c r="G27" s="23">
        <f t="shared" si="1"/>
        <v>0</v>
      </c>
      <c r="H27" s="23">
        <f t="shared" si="1"/>
        <v>0</v>
      </c>
      <c r="I27" s="23">
        <f t="shared" si="1"/>
        <v>0</v>
      </c>
      <c r="J27" s="23">
        <f t="shared" si="1"/>
        <v>29.166666666666668</v>
      </c>
      <c r="K27" s="23">
        <f t="shared" si="1"/>
        <v>29.166666666666668</v>
      </c>
      <c r="L27" s="23">
        <f t="shared" si="1"/>
        <v>29.166666666666668</v>
      </c>
      <c r="M27" s="23">
        <f t="shared" si="1"/>
        <v>29.166666666666668</v>
      </c>
      <c r="N27" s="23">
        <f t="shared" si="1"/>
        <v>29.166666666666668</v>
      </c>
      <c r="O27" s="23">
        <f t="shared" si="1"/>
        <v>29.166666666666668</v>
      </c>
      <c r="P27" s="23">
        <f t="shared" si="1"/>
        <v>29.166666666666668</v>
      </c>
    </row>
    <row r="28" spans="3:16" outlineLevel="1" x14ac:dyDescent="0.45">
      <c r="C28" s="17">
        <v>7</v>
      </c>
      <c r="D28" s="4" t="s">
        <v>32</v>
      </c>
      <c r="E28" s="23">
        <f t="shared" si="1"/>
        <v>0</v>
      </c>
      <c r="F28" s="23">
        <f t="shared" si="1"/>
        <v>0</v>
      </c>
      <c r="G28" s="23">
        <f t="shared" si="1"/>
        <v>0</v>
      </c>
      <c r="H28" s="23">
        <f t="shared" si="1"/>
        <v>0</v>
      </c>
      <c r="I28" s="23">
        <f t="shared" si="1"/>
        <v>0</v>
      </c>
      <c r="J28" s="23">
        <f t="shared" si="1"/>
        <v>0</v>
      </c>
      <c r="K28" s="23">
        <f t="shared" si="1"/>
        <v>16.666666666666668</v>
      </c>
      <c r="L28" s="23">
        <f t="shared" si="1"/>
        <v>16.666666666666668</v>
      </c>
      <c r="M28" s="23">
        <f t="shared" si="1"/>
        <v>16.666666666666668</v>
      </c>
      <c r="N28" s="23">
        <f t="shared" si="1"/>
        <v>16.666666666666668</v>
      </c>
      <c r="O28" s="23">
        <f t="shared" si="1"/>
        <v>16.666666666666668</v>
      </c>
      <c r="P28" s="23">
        <f t="shared" si="1"/>
        <v>16.666666666666668</v>
      </c>
    </row>
    <row r="29" spans="3:16" outlineLevel="1" x14ac:dyDescent="0.45">
      <c r="C29" s="17">
        <v>8</v>
      </c>
      <c r="D29" s="4" t="s">
        <v>32</v>
      </c>
      <c r="E29" s="23">
        <f t="shared" si="1"/>
        <v>0</v>
      </c>
      <c r="F29" s="23">
        <f t="shared" si="1"/>
        <v>0</v>
      </c>
      <c r="G29" s="23">
        <f t="shared" si="1"/>
        <v>0</v>
      </c>
      <c r="H29" s="23">
        <f t="shared" si="1"/>
        <v>0</v>
      </c>
      <c r="I29" s="23">
        <f t="shared" si="1"/>
        <v>0</v>
      </c>
      <c r="J29" s="23">
        <f t="shared" si="1"/>
        <v>0</v>
      </c>
      <c r="K29" s="23">
        <f t="shared" si="1"/>
        <v>0</v>
      </c>
      <c r="L29" s="23">
        <f t="shared" si="1"/>
        <v>33.333333333333336</v>
      </c>
      <c r="M29" s="23">
        <f t="shared" si="1"/>
        <v>33.333333333333336</v>
      </c>
      <c r="N29" s="23">
        <f t="shared" si="1"/>
        <v>33.333333333333336</v>
      </c>
      <c r="O29" s="23">
        <f t="shared" si="1"/>
        <v>33.333333333333336</v>
      </c>
      <c r="P29" s="23">
        <f t="shared" si="1"/>
        <v>33.333333333333336</v>
      </c>
    </row>
    <row r="30" spans="3:16" outlineLevel="1" x14ac:dyDescent="0.45">
      <c r="C30" s="17">
        <v>9</v>
      </c>
      <c r="D30" s="4" t="s">
        <v>32</v>
      </c>
      <c r="E30" s="23">
        <f t="shared" si="1"/>
        <v>0</v>
      </c>
      <c r="F30" s="23">
        <f t="shared" si="1"/>
        <v>0</v>
      </c>
      <c r="G30" s="23">
        <f t="shared" si="1"/>
        <v>0</v>
      </c>
      <c r="H30" s="23">
        <f t="shared" si="1"/>
        <v>0</v>
      </c>
      <c r="I30" s="23">
        <f t="shared" si="1"/>
        <v>0</v>
      </c>
      <c r="J30" s="23">
        <f t="shared" si="1"/>
        <v>0</v>
      </c>
      <c r="K30" s="23">
        <f t="shared" si="1"/>
        <v>0</v>
      </c>
      <c r="L30" s="23">
        <f t="shared" si="1"/>
        <v>0</v>
      </c>
      <c r="M30" s="23">
        <f t="shared" si="1"/>
        <v>50</v>
      </c>
      <c r="N30" s="23">
        <f t="shared" si="1"/>
        <v>50</v>
      </c>
      <c r="O30" s="23">
        <f t="shared" si="1"/>
        <v>50</v>
      </c>
      <c r="P30" s="23">
        <f t="shared" si="1"/>
        <v>50</v>
      </c>
    </row>
    <row r="31" spans="3:16" outlineLevel="1" x14ac:dyDescent="0.45">
      <c r="C31" s="17">
        <v>10</v>
      </c>
      <c r="D31" s="4" t="s">
        <v>32</v>
      </c>
      <c r="E31" s="23">
        <f t="shared" si="1"/>
        <v>0</v>
      </c>
      <c r="F31" s="23">
        <f t="shared" si="1"/>
        <v>0</v>
      </c>
      <c r="G31" s="23">
        <f t="shared" si="1"/>
        <v>0</v>
      </c>
      <c r="H31" s="23">
        <f t="shared" si="1"/>
        <v>0</v>
      </c>
      <c r="I31" s="23">
        <f t="shared" si="1"/>
        <v>0</v>
      </c>
      <c r="J31" s="23">
        <f t="shared" si="1"/>
        <v>0</v>
      </c>
      <c r="K31" s="23">
        <f t="shared" si="1"/>
        <v>0</v>
      </c>
      <c r="L31" s="23">
        <f t="shared" si="1"/>
        <v>0</v>
      </c>
      <c r="M31" s="23">
        <f t="shared" si="1"/>
        <v>0</v>
      </c>
      <c r="N31" s="23">
        <f t="shared" si="1"/>
        <v>41.666666666666664</v>
      </c>
      <c r="O31" s="23">
        <f t="shared" si="1"/>
        <v>41.666666666666664</v>
      </c>
      <c r="P31" s="23">
        <f t="shared" si="1"/>
        <v>41.666666666666664</v>
      </c>
    </row>
    <row r="32" spans="3:16" outlineLevel="1" x14ac:dyDescent="0.45">
      <c r="C32" s="17">
        <v>11</v>
      </c>
      <c r="D32" s="4" t="s">
        <v>32</v>
      </c>
      <c r="E32" s="23">
        <f t="shared" si="1"/>
        <v>0</v>
      </c>
      <c r="F32" s="23">
        <f t="shared" si="1"/>
        <v>0</v>
      </c>
      <c r="G32" s="23">
        <f t="shared" si="1"/>
        <v>0</v>
      </c>
      <c r="H32" s="23">
        <f t="shared" si="1"/>
        <v>0</v>
      </c>
      <c r="I32" s="23">
        <f t="shared" si="1"/>
        <v>0</v>
      </c>
      <c r="J32" s="23">
        <f t="shared" si="1"/>
        <v>0</v>
      </c>
      <c r="K32" s="23">
        <f t="shared" si="1"/>
        <v>0</v>
      </c>
      <c r="L32" s="23">
        <f t="shared" si="1"/>
        <v>0</v>
      </c>
      <c r="M32" s="23">
        <f t="shared" si="1"/>
        <v>0</v>
      </c>
      <c r="N32" s="23">
        <f t="shared" si="1"/>
        <v>0</v>
      </c>
      <c r="O32" s="23">
        <f t="shared" si="1"/>
        <v>33.333333333333336</v>
      </c>
      <c r="P32" s="23">
        <f t="shared" si="1"/>
        <v>33.333333333333336</v>
      </c>
    </row>
    <row r="33" spans="3:16" outlineLevel="1" x14ac:dyDescent="0.45">
      <c r="C33" s="17">
        <v>12</v>
      </c>
      <c r="D33" s="31" t="s">
        <v>32</v>
      </c>
      <c r="E33" s="23">
        <f t="shared" si="1"/>
        <v>0</v>
      </c>
      <c r="F33" s="23">
        <f t="shared" si="1"/>
        <v>0</v>
      </c>
      <c r="G33" s="23">
        <f t="shared" si="1"/>
        <v>0</v>
      </c>
      <c r="H33" s="23">
        <f t="shared" si="1"/>
        <v>0</v>
      </c>
      <c r="I33" s="23">
        <f t="shared" si="1"/>
        <v>0</v>
      </c>
      <c r="J33" s="23">
        <f t="shared" si="1"/>
        <v>0</v>
      </c>
      <c r="K33" s="23">
        <f t="shared" si="1"/>
        <v>0</v>
      </c>
      <c r="L33" s="23">
        <f t="shared" si="1"/>
        <v>0</v>
      </c>
      <c r="M33" s="23">
        <f t="shared" si="1"/>
        <v>0</v>
      </c>
      <c r="N33" s="23">
        <f t="shared" si="1"/>
        <v>0</v>
      </c>
      <c r="O33" s="23">
        <f t="shared" si="1"/>
        <v>0</v>
      </c>
      <c r="P33" s="23">
        <f t="shared" si="1"/>
        <v>50</v>
      </c>
    </row>
    <row r="34" spans="3:16" outlineLevel="1" x14ac:dyDescent="0.45">
      <c r="C34" s="19" t="s">
        <v>25</v>
      </c>
      <c r="D34" s="4" t="s">
        <v>32</v>
      </c>
      <c r="E34" s="24">
        <f>SUM(E22:E33)</f>
        <v>16.666666666666668</v>
      </c>
      <c r="F34" s="24">
        <f t="shared" ref="F34:P34" si="2">SUM(F22:F33)</f>
        <v>25</v>
      </c>
      <c r="G34" s="24">
        <f t="shared" si="2"/>
        <v>66.666666666666657</v>
      </c>
      <c r="H34" s="24">
        <f t="shared" si="2"/>
        <v>91.666666666666657</v>
      </c>
      <c r="I34" s="24">
        <f t="shared" si="2"/>
        <v>112.49999999999999</v>
      </c>
      <c r="J34" s="24">
        <f t="shared" si="2"/>
        <v>141.66666666666666</v>
      </c>
      <c r="K34" s="24">
        <f t="shared" si="2"/>
        <v>158.33333333333331</v>
      </c>
      <c r="L34" s="24">
        <f t="shared" si="2"/>
        <v>191.66666666666666</v>
      </c>
      <c r="M34" s="24">
        <f t="shared" si="2"/>
        <v>241.66666666666666</v>
      </c>
      <c r="N34" s="24">
        <f t="shared" si="2"/>
        <v>283.33333333333331</v>
      </c>
      <c r="O34" s="24">
        <f t="shared" si="2"/>
        <v>316.66666666666663</v>
      </c>
      <c r="P34" s="24">
        <f t="shared" si="2"/>
        <v>366.66666666666663</v>
      </c>
    </row>
    <row r="35" spans="3:16" outlineLevel="1" x14ac:dyDescent="0.45"/>
    <row r="36" spans="3:16" outlineLevel="1" x14ac:dyDescent="0.45">
      <c r="C36" s="13" t="s">
        <v>27</v>
      </c>
      <c r="D36" s="20" t="str">
        <f>$D$5</f>
        <v>Units:</v>
      </c>
      <c r="E36" s="21" t="s">
        <v>1</v>
      </c>
      <c r="F36" s="18" t="s">
        <v>2</v>
      </c>
      <c r="G36" s="18" t="s">
        <v>3</v>
      </c>
      <c r="H36" s="18" t="s">
        <v>4</v>
      </c>
      <c r="I36" s="18" t="s">
        <v>5</v>
      </c>
      <c r="J36" s="18" t="s">
        <v>6</v>
      </c>
      <c r="K36" s="18" t="s">
        <v>7</v>
      </c>
      <c r="L36" s="18" t="s">
        <v>8</v>
      </c>
      <c r="M36" s="18" t="s">
        <v>9</v>
      </c>
      <c r="N36" s="18" t="s">
        <v>10</v>
      </c>
      <c r="O36" s="18" t="s">
        <v>11</v>
      </c>
      <c r="P36" s="18" t="s">
        <v>12</v>
      </c>
    </row>
    <row r="37" spans="3:16" outlineLevel="1" x14ac:dyDescent="0.45">
      <c r="C37" s="17" cm="1">
        <f t="array" ref="C37:C48">TRANSPOSE(E14:P14)</f>
        <v>1</v>
      </c>
      <c r="D37" s="4" t="s">
        <v>32</v>
      </c>
      <c r="E37" s="22">
        <f>IF(E$14&gt;=$C37,_xlfn.XLOOKUP($C37,$E$14:$P$14,$E$17:$P$17),0)</f>
        <v>200</v>
      </c>
      <c r="F37" s="22">
        <f t="shared" ref="F37:P48" si="3">IF(F$14&gt;=$C37,_xlfn.XLOOKUP($C37,$E$14:$P$14,$E$17:$P$17),0)</f>
        <v>200</v>
      </c>
      <c r="G37" s="22">
        <f t="shared" si="3"/>
        <v>200</v>
      </c>
      <c r="H37" s="22">
        <f t="shared" si="3"/>
        <v>200</v>
      </c>
      <c r="I37" s="22">
        <f t="shared" si="3"/>
        <v>200</v>
      </c>
      <c r="J37" s="22">
        <f t="shared" si="3"/>
        <v>200</v>
      </c>
      <c r="K37" s="22">
        <f t="shared" si="3"/>
        <v>200</v>
      </c>
      <c r="L37" s="22">
        <f t="shared" si="3"/>
        <v>200</v>
      </c>
      <c r="M37" s="22">
        <f t="shared" si="3"/>
        <v>200</v>
      </c>
      <c r="N37" s="22">
        <f t="shared" si="3"/>
        <v>200</v>
      </c>
      <c r="O37" s="22">
        <f t="shared" si="3"/>
        <v>200</v>
      </c>
      <c r="P37" s="22">
        <f t="shared" si="3"/>
        <v>200</v>
      </c>
    </row>
    <row r="38" spans="3:16" outlineLevel="1" x14ac:dyDescent="0.45">
      <c r="C38" s="17">
        <v>2</v>
      </c>
      <c r="D38" s="4" t="s">
        <v>32</v>
      </c>
      <c r="E38" s="23">
        <f t="shared" ref="E38:E48" si="4">IF(E$14&gt;=$C38,_xlfn.XLOOKUP($C38,$E$14:$P$14,$E$17:$P$17),0)</f>
        <v>0</v>
      </c>
      <c r="F38" s="23">
        <f t="shared" si="3"/>
        <v>100</v>
      </c>
      <c r="G38" s="23">
        <f t="shared" si="3"/>
        <v>100</v>
      </c>
      <c r="H38" s="23">
        <f t="shared" si="3"/>
        <v>100</v>
      </c>
      <c r="I38" s="23">
        <f t="shared" si="3"/>
        <v>100</v>
      </c>
      <c r="J38" s="23">
        <f t="shared" si="3"/>
        <v>100</v>
      </c>
      <c r="K38" s="23">
        <f t="shared" si="3"/>
        <v>100</v>
      </c>
      <c r="L38" s="23">
        <f t="shared" si="3"/>
        <v>100</v>
      </c>
      <c r="M38" s="23">
        <f t="shared" si="3"/>
        <v>100</v>
      </c>
      <c r="N38" s="23">
        <f t="shared" si="3"/>
        <v>100</v>
      </c>
      <c r="O38" s="23">
        <f t="shared" si="3"/>
        <v>100</v>
      </c>
      <c r="P38" s="23">
        <f t="shared" si="3"/>
        <v>100</v>
      </c>
    </row>
    <row r="39" spans="3:16" outlineLevel="1" x14ac:dyDescent="0.45">
      <c r="C39" s="17">
        <v>3</v>
      </c>
      <c r="D39" s="4" t="s">
        <v>32</v>
      </c>
      <c r="E39" s="23">
        <f t="shared" si="4"/>
        <v>0</v>
      </c>
      <c r="F39" s="23">
        <f t="shared" si="3"/>
        <v>0</v>
      </c>
      <c r="G39" s="23">
        <f t="shared" si="3"/>
        <v>500</v>
      </c>
      <c r="H39" s="23">
        <f t="shared" si="3"/>
        <v>500</v>
      </c>
      <c r="I39" s="23">
        <f t="shared" si="3"/>
        <v>500</v>
      </c>
      <c r="J39" s="23">
        <f t="shared" si="3"/>
        <v>500</v>
      </c>
      <c r="K39" s="23">
        <f t="shared" si="3"/>
        <v>500</v>
      </c>
      <c r="L39" s="23">
        <f t="shared" si="3"/>
        <v>500</v>
      </c>
      <c r="M39" s="23">
        <f t="shared" si="3"/>
        <v>500</v>
      </c>
      <c r="N39" s="23">
        <f t="shared" si="3"/>
        <v>500</v>
      </c>
      <c r="O39" s="23">
        <f t="shared" si="3"/>
        <v>500</v>
      </c>
      <c r="P39" s="23">
        <f t="shared" si="3"/>
        <v>500</v>
      </c>
    </row>
    <row r="40" spans="3:16" outlineLevel="1" x14ac:dyDescent="0.45">
      <c r="C40" s="17">
        <v>4</v>
      </c>
      <c r="D40" s="4" t="s">
        <v>32</v>
      </c>
      <c r="E40" s="23">
        <f t="shared" si="4"/>
        <v>0</v>
      </c>
      <c r="F40" s="23">
        <f t="shared" si="3"/>
        <v>0</v>
      </c>
      <c r="G40" s="23">
        <f t="shared" si="3"/>
        <v>0</v>
      </c>
      <c r="H40" s="23">
        <f t="shared" si="3"/>
        <v>300</v>
      </c>
      <c r="I40" s="23">
        <f t="shared" si="3"/>
        <v>300</v>
      </c>
      <c r="J40" s="23">
        <f t="shared" si="3"/>
        <v>300</v>
      </c>
      <c r="K40" s="23">
        <f t="shared" si="3"/>
        <v>300</v>
      </c>
      <c r="L40" s="23">
        <f t="shared" si="3"/>
        <v>300</v>
      </c>
      <c r="M40" s="23">
        <f t="shared" si="3"/>
        <v>300</v>
      </c>
      <c r="N40" s="23">
        <f t="shared" si="3"/>
        <v>300</v>
      </c>
      <c r="O40" s="23">
        <f t="shared" si="3"/>
        <v>300</v>
      </c>
      <c r="P40" s="23">
        <f t="shared" si="3"/>
        <v>300</v>
      </c>
    </row>
    <row r="41" spans="3:16" outlineLevel="1" x14ac:dyDescent="0.45">
      <c r="C41" s="17">
        <v>5</v>
      </c>
      <c r="D41" s="4" t="s">
        <v>32</v>
      </c>
      <c r="E41" s="23">
        <f t="shared" si="4"/>
        <v>0</v>
      </c>
      <c r="F41" s="23">
        <f t="shared" si="3"/>
        <v>0</v>
      </c>
      <c r="G41" s="23">
        <f t="shared" si="3"/>
        <v>0</v>
      </c>
      <c r="H41" s="23">
        <f t="shared" si="3"/>
        <v>0</v>
      </c>
      <c r="I41" s="23">
        <f t="shared" si="3"/>
        <v>250</v>
      </c>
      <c r="J41" s="23">
        <f t="shared" si="3"/>
        <v>250</v>
      </c>
      <c r="K41" s="23">
        <f t="shared" si="3"/>
        <v>250</v>
      </c>
      <c r="L41" s="23">
        <f t="shared" si="3"/>
        <v>250</v>
      </c>
      <c r="M41" s="23">
        <f t="shared" si="3"/>
        <v>250</v>
      </c>
      <c r="N41" s="23">
        <f t="shared" si="3"/>
        <v>250</v>
      </c>
      <c r="O41" s="23">
        <f t="shared" si="3"/>
        <v>250</v>
      </c>
      <c r="P41" s="23">
        <f t="shared" si="3"/>
        <v>250</v>
      </c>
    </row>
    <row r="42" spans="3:16" outlineLevel="1" x14ac:dyDescent="0.45">
      <c r="C42" s="17">
        <v>6</v>
      </c>
      <c r="D42" s="4" t="s">
        <v>32</v>
      </c>
      <c r="E42" s="23">
        <f t="shared" si="4"/>
        <v>0</v>
      </c>
      <c r="F42" s="23">
        <f t="shared" si="3"/>
        <v>0</v>
      </c>
      <c r="G42" s="23">
        <f t="shared" si="3"/>
        <v>0</v>
      </c>
      <c r="H42" s="23">
        <f t="shared" si="3"/>
        <v>0</v>
      </c>
      <c r="I42" s="23">
        <f t="shared" si="3"/>
        <v>0</v>
      </c>
      <c r="J42" s="23">
        <f t="shared" si="3"/>
        <v>350</v>
      </c>
      <c r="K42" s="23">
        <f t="shared" si="3"/>
        <v>350</v>
      </c>
      <c r="L42" s="23">
        <f t="shared" si="3"/>
        <v>350</v>
      </c>
      <c r="M42" s="23">
        <f t="shared" si="3"/>
        <v>350</v>
      </c>
      <c r="N42" s="23">
        <f t="shared" si="3"/>
        <v>350</v>
      </c>
      <c r="O42" s="23">
        <f t="shared" si="3"/>
        <v>350</v>
      </c>
      <c r="P42" s="23">
        <f t="shared" si="3"/>
        <v>350</v>
      </c>
    </row>
    <row r="43" spans="3:16" outlineLevel="1" x14ac:dyDescent="0.45">
      <c r="C43" s="17">
        <v>7</v>
      </c>
      <c r="D43" s="4" t="s">
        <v>32</v>
      </c>
      <c r="E43" s="23">
        <f t="shared" si="4"/>
        <v>0</v>
      </c>
      <c r="F43" s="23">
        <f t="shared" si="3"/>
        <v>0</v>
      </c>
      <c r="G43" s="23">
        <f t="shared" si="3"/>
        <v>0</v>
      </c>
      <c r="H43" s="23">
        <f t="shared" si="3"/>
        <v>0</v>
      </c>
      <c r="I43" s="23">
        <f t="shared" si="3"/>
        <v>0</v>
      </c>
      <c r="J43" s="23">
        <f t="shared" si="3"/>
        <v>0</v>
      </c>
      <c r="K43" s="23">
        <f t="shared" si="3"/>
        <v>200</v>
      </c>
      <c r="L43" s="23">
        <f t="shared" si="3"/>
        <v>200</v>
      </c>
      <c r="M43" s="23">
        <f t="shared" si="3"/>
        <v>200</v>
      </c>
      <c r="N43" s="23">
        <f t="shared" si="3"/>
        <v>200</v>
      </c>
      <c r="O43" s="23">
        <f t="shared" si="3"/>
        <v>200</v>
      </c>
      <c r="P43" s="23">
        <f t="shared" si="3"/>
        <v>200</v>
      </c>
    </row>
    <row r="44" spans="3:16" outlineLevel="1" x14ac:dyDescent="0.45">
      <c r="C44" s="17">
        <v>8</v>
      </c>
      <c r="D44" s="4" t="s">
        <v>32</v>
      </c>
      <c r="E44" s="23">
        <f t="shared" si="4"/>
        <v>0</v>
      </c>
      <c r="F44" s="23">
        <f t="shared" si="3"/>
        <v>0</v>
      </c>
      <c r="G44" s="23">
        <f t="shared" si="3"/>
        <v>0</v>
      </c>
      <c r="H44" s="23">
        <f t="shared" si="3"/>
        <v>0</v>
      </c>
      <c r="I44" s="23">
        <f t="shared" si="3"/>
        <v>0</v>
      </c>
      <c r="J44" s="23">
        <f t="shared" si="3"/>
        <v>0</v>
      </c>
      <c r="K44" s="23">
        <f t="shared" si="3"/>
        <v>0</v>
      </c>
      <c r="L44" s="23">
        <f t="shared" si="3"/>
        <v>400</v>
      </c>
      <c r="M44" s="23">
        <f t="shared" si="3"/>
        <v>400</v>
      </c>
      <c r="N44" s="23">
        <f t="shared" si="3"/>
        <v>400</v>
      </c>
      <c r="O44" s="23">
        <f t="shared" si="3"/>
        <v>400</v>
      </c>
      <c r="P44" s="23">
        <f t="shared" si="3"/>
        <v>400</v>
      </c>
    </row>
    <row r="45" spans="3:16" outlineLevel="1" x14ac:dyDescent="0.45">
      <c r="C45" s="17">
        <v>9</v>
      </c>
      <c r="D45" s="4" t="s">
        <v>32</v>
      </c>
      <c r="E45" s="23">
        <f t="shared" si="4"/>
        <v>0</v>
      </c>
      <c r="F45" s="23">
        <f t="shared" si="3"/>
        <v>0</v>
      </c>
      <c r="G45" s="23">
        <f t="shared" si="3"/>
        <v>0</v>
      </c>
      <c r="H45" s="23">
        <f t="shared" si="3"/>
        <v>0</v>
      </c>
      <c r="I45" s="23">
        <f t="shared" si="3"/>
        <v>0</v>
      </c>
      <c r="J45" s="23">
        <f t="shared" si="3"/>
        <v>0</v>
      </c>
      <c r="K45" s="23">
        <f t="shared" si="3"/>
        <v>0</v>
      </c>
      <c r="L45" s="23">
        <f t="shared" si="3"/>
        <v>0</v>
      </c>
      <c r="M45" s="23">
        <f t="shared" si="3"/>
        <v>600</v>
      </c>
      <c r="N45" s="23">
        <f t="shared" si="3"/>
        <v>600</v>
      </c>
      <c r="O45" s="23">
        <f t="shared" si="3"/>
        <v>600</v>
      </c>
      <c r="P45" s="23">
        <f t="shared" si="3"/>
        <v>600</v>
      </c>
    </row>
    <row r="46" spans="3:16" outlineLevel="1" x14ac:dyDescent="0.45">
      <c r="C46" s="17">
        <v>10</v>
      </c>
      <c r="D46" s="4" t="s">
        <v>32</v>
      </c>
      <c r="E46" s="23">
        <f t="shared" si="4"/>
        <v>0</v>
      </c>
      <c r="F46" s="23">
        <f t="shared" si="3"/>
        <v>0</v>
      </c>
      <c r="G46" s="23">
        <f t="shared" si="3"/>
        <v>0</v>
      </c>
      <c r="H46" s="23">
        <f t="shared" si="3"/>
        <v>0</v>
      </c>
      <c r="I46" s="23">
        <f t="shared" si="3"/>
        <v>0</v>
      </c>
      <c r="J46" s="23">
        <f t="shared" si="3"/>
        <v>0</v>
      </c>
      <c r="K46" s="23">
        <f t="shared" si="3"/>
        <v>0</v>
      </c>
      <c r="L46" s="23">
        <f t="shared" si="3"/>
        <v>0</v>
      </c>
      <c r="M46" s="23">
        <f t="shared" si="3"/>
        <v>0</v>
      </c>
      <c r="N46" s="23">
        <f t="shared" si="3"/>
        <v>500</v>
      </c>
      <c r="O46" s="23">
        <f t="shared" si="3"/>
        <v>500</v>
      </c>
      <c r="P46" s="23">
        <f t="shared" si="3"/>
        <v>500</v>
      </c>
    </row>
    <row r="47" spans="3:16" outlineLevel="1" x14ac:dyDescent="0.45">
      <c r="C47" s="17">
        <v>11</v>
      </c>
      <c r="D47" s="4" t="s">
        <v>32</v>
      </c>
      <c r="E47" s="23">
        <f t="shared" si="4"/>
        <v>0</v>
      </c>
      <c r="F47" s="23">
        <f t="shared" si="3"/>
        <v>0</v>
      </c>
      <c r="G47" s="23">
        <f t="shared" si="3"/>
        <v>0</v>
      </c>
      <c r="H47" s="23">
        <f t="shared" si="3"/>
        <v>0</v>
      </c>
      <c r="I47" s="23">
        <f t="shared" si="3"/>
        <v>0</v>
      </c>
      <c r="J47" s="23">
        <f t="shared" si="3"/>
        <v>0</v>
      </c>
      <c r="K47" s="23">
        <f t="shared" si="3"/>
        <v>0</v>
      </c>
      <c r="L47" s="23">
        <f t="shared" si="3"/>
        <v>0</v>
      </c>
      <c r="M47" s="23">
        <f t="shared" si="3"/>
        <v>0</v>
      </c>
      <c r="N47" s="23">
        <f t="shared" si="3"/>
        <v>0</v>
      </c>
      <c r="O47" s="23">
        <f t="shared" si="3"/>
        <v>400</v>
      </c>
      <c r="P47" s="23">
        <f t="shared" si="3"/>
        <v>400</v>
      </c>
    </row>
    <row r="48" spans="3:16" outlineLevel="1" x14ac:dyDescent="0.45">
      <c r="C48" s="17">
        <v>12</v>
      </c>
      <c r="D48" s="31" t="s">
        <v>32</v>
      </c>
      <c r="E48" s="23">
        <f t="shared" si="4"/>
        <v>0</v>
      </c>
      <c r="F48" s="23">
        <f t="shared" si="3"/>
        <v>0</v>
      </c>
      <c r="G48" s="23">
        <f t="shared" si="3"/>
        <v>0</v>
      </c>
      <c r="H48" s="23">
        <f t="shared" si="3"/>
        <v>0</v>
      </c>
      <c r="I48" s="23">
        <f t="shared" si="3"/>
        <v>0</v>
      </c>
      <c r="J48" s="23">
        <f t="shared" si="3"/>
        <v>0</v>
      </c>
      <c r="K48" s="23">
        <f t="shared" si="3"/>
        <v>0</v>
      </c>
      <c r="L48" s="23">
        <f t="shared" si="3"/>
        <v>0</v>
      </c>
      <c r="M48" s="23">
        <f t="shared" si="3"/>
        <v>0</v>
      </c>
      <c r="N48" s="23">
        <f t="shared" si="3"/>
        <v>0</v>
      </c>
      <c r="O48" s="23">
        <f t="shared" si="3"/>
        <v>0</v>
      </c>
      <c r="P48" s="23">
        <f t="shared" si="3"/>
        <v>600</v>
      </c>
    </row>
    <row r="49" spans="3:16" outlineLevel="1" x14ac:dyDescent="0.45">
      <c r="C49" s="19" t="s">
        <v>43</v>
      </c>
      <c r="D49" s="4" t="s">
        <v>32</v>
      </c>
      <c r="E49" s="24">
        <f>SUM(E37:E48)</f>
        <v>200</v>
      </c>
      <c r="F49" s="24">
        <f t="shared" ref="F49:P49" si="5">SUM(F37:F48)</f>
        <v>300</v>
      </c>
      <c r="G49" s="24">
        <f t="shared" si="5"/>
        <v>800</v>
      </c>
      <c r="H49" s="24">
        <f t="shared" si="5"/>
        <v>1100</v>
      </c>
      <c r="I49" s="24">
        <f t="shared" si="5"/>
        <v>1350</v>
      </c>
      <c r="J49" s="24">
        <f t="shared" si="5"/>
        <v>1700</v>
      </c>
      <c r="K49" s="24">
        <f t="shared" si="5"/>
        <v>1900</v>
      </c>
      <c r="L49" s="24">
        <f t="shared" si="5"/>
        <v>2300</v>
      </c>
      <c r="M49" s="24">
        <f t="shared" si="5"/>
        <v>2900</v>
      </c>
      <c r="N49" s="24">
        <f t="shared" si="5"/>
        <v>3400</v>
      </c>
      <c r="O49" s="24">
        <f t="shared" si="5"/>
        <v>3800</v>
      </c>
      <c r="P49" s="24">
        <f t="shared" si="5"/>
        <v>4400</v>
      </c>
    </row>
    <row r="50" spans="3:16" outlineLevel="1" x14ac:dyDescent="0.45"/>
    <row r="51" spans="3:16" outlineLevel="1" x14ac:dyDescent="0.45">
      <c r="C51" s="13" t="s">
        <v>35</v>
      </c>
      <c r="D51" s="20" t="str">
        <f>$D$5</f>
        <v>Units:</v>
      </c>
      <c r="E51" s="21" t="s">
        <v>1</v>
      </c>
      <c r="F51" s="18" t="s">
        <v>2</v>
      </c>
      <c r="G51" s="18" t="s">
        <v>3</v>
      </c>
      <c r="H51" s="18" t="s">
        <v>4</v>
      </c>
      <c r="I51" s="18" t="s">
        <v>5</v>
      </c>
      <c r="J51" s="18" t="s">
        <v>6</v>
      </c>
      <c r="K51" s="18" t="s">
        <v>7</v>
      </c>
      <c r="L51" s="18" t="s">
        <v>8</v>
      </c>
      <c r="M51" s="18" t="s">
        <v>9</v>
      </c>
      <c r="N51" s="18" t="s">
        <v>10</v>
      </c>
      <c r="O51" s="18" t="s">
        <v>11</v>
      </c>
      <c r="P51" s="18" t="s">
        <v>12</v>
      </c>
    </row>
    <row r="52" spans="3:16" outlineLevel="1" x14ac:dyDescent="0.45">
      <c r="C52" s="17" cm="1">
        <f t="array" ref="C52:C63">TRANSPOSE(E14:P14)</f>
        <v>1</v>
      </c>
      <c r="D52" s="4" t="s">
        <v>32</v>
      </c>
      <c r="E52" s="22">
        <f>IF(E$14&gt;=$C52,_xlfn.XLOOKUP($C52,$E$14:$P$14,$E$19:$P$19),0)</f>
        <v>600</v>
      </c>
      <c r="F52" s="22">
        <f t="shared" ref="F52:P63" si="6">IF(F$14&gt;=$C52,_xlfn.XLOOKUP($C52,$E$14:$P$14,$E$19:$P$19),0)</f>
        <v>600</v>
      </c>
      <c r="G52" s="22">
        <f t="shared" si="6"/>
        <v>600</v>
      </c>
      <c r="H52" s="22">
        <f t="shared" si="6"/>
        <v>600</v>
      </c>
      <c r="I52" s="22">
        <f t="shared" si="6"/>
        <v>600</v>
      </c>
      <c r="J52" s="22">
        <f t="shared" si="6"/>
        <v>600</v>
      </c>
      <c r="K52" s="22">
        <f t="shared" si="6"/>
        <v>600</v>
      </c>
      <c r="L52" s="22">
        <f t="shared" si="6"/>
        <v>600</v>
      </c>
      <c r="M52" s="22">
        <f t="shared" si="6"/>
        <v>600</v>
      </c>
      <c r="N52" s="22">
        <f t="shared" si="6"/>
        <v>600</v>
      </c>
      <c r="O52" s="22">
        <f t="shared" si="6"/>
        <v>600</v>
      </c>
      <c r="P52" s="22">
        <f t="shared" si="6"/>
        <v>600</v>
      </c>
    </row>
    <row r="53" spans="3:16" outlineLevel="1" x14ac:dyDescent="0.45">
      <c r="C53" s="17">
        <v>2</v>
      </c>
      <c r="D53" s="4" t="s">
        <v>32</v>
      </c>
      <c r="E53" s="23">
        <f t="shared" ref="E53:E63" si="7">IF(E$14&gt;=$C53,_xlfn.XLOOKUP($C53,$E$14:$P$14,$E$19:$P$19),0)</f>
        <v>0</v>
      </c>
      <c r="F53" s="23">
        <f t="shared" si="6"/>
        <v>400</v>
      </c>
      <c r="G53" s="23">
        <f t="shared" si="6"/>
        <v>400</v>
      </c>
      <c r="H53" s="23">
        <f t="shared" si="6"/>
        <v>400</v>
      </c>
      <c r="I53" s="23">
        <f t="shared" si="6"/>
        <v>400</v>
      </c>
      <c r="J53" s="23">
        <f t="shared" si="6"/>
        <v>400</v>
      </c>
      <c r="K53" s="23">
        <f t="shared" si="6"/>
        <v>400</v>
      </c>
      <c r="L53" s="23">
        <f t="shared" si="6"/>
        <v>400</v>
      </c>
      <c r="M53" s="23">
        <f t="shared" si="6"/>
        <v>400</v>
      </c>
      <c r="N53" s="23">
        <f t="shared" si="6"/>
        <v>400</v>
      </c>
      <c r="O53" s="23">
        <f t="shared" si="6"/>
        <v>400</v>
      </c>
      <c r="P53" s="23">
        <f t="shared" si="6"/>
        <v>400</v>
      </c>
    </row>
    <row r="54" spans="3:16" outlineLevel="1" x14ac:dyDescent="0.45">
      <c r="C54" s="17">
        <v>3</v>
      </c>
      <c r="D54" s="4" t="s">
        <v>32</v>
      </c>
      <c r="E54" s="23">
        <f t="shared" si="7"/>
        <v>0</v>
      </c>
      <c r="F54" s="23">
        <f t="shared" si="6"/>
        <v>0</v>
      </c>
      <c r="G54" s="23">
        <f t="shared" si="6"/>
        <v>900</v>
      </c>
      <c r="H54" s="23">
        <f t="shared" si="6"/>
        <v>900</v>
      </c>
      <c r="I54" s="23">
        <f t="shared" si="6"/>
        <v>900</v>
      </c>
      <c r="J54" s="23">
        <f t="shared" si="6"/>
        <v>900</v>
      </c>
      <c r="K54" s="23">
        <f t="shared" si="6"/>
        <v>900</v>
      </c>
      <c r="L54" s="23">
        <f t="shared" si="6"/>
        <v>900</v>
      </c>
      <c r="M54" s="23">
        <f t="shared" si="6"/>
        <v>900</v>
      </c>
      <c r="N54" s="23">
        <f t="shared" si="6"/>
        <v>900</v>
      </c>
      <c r="O54" s="23">
        <f t="shared" si="6"/>
        <v>900</v>
      </c>
      <c r="P54" s="23">
        <f t="shared" si="6"/>
        <v>900</v>
      </c>
    </row>
    <row r="55" spans="3:16" outlineLevel="1" x14ac:dyDescent="0.45">
      <c r="C55" s="17">
        <v>4</v>
      </c>
      <c r="D55" s="4" t="s">
        <v>32</v>
      </c>
      <c r="E55" s="23">
        <f t="shared" si="7"/>
        <v>0</v>
      </c>
      <c r="F55" s="23">
        <f t="shared" si="6"/>
        <v>0</v>
      </c>
      <c r="G55" s="23">
        <f t="shared" si="6"/>
        <v>0</v>
      </c>
      <c r="H55" s="23">
        <f t="shared" si="6"/>
        <v>300</v>
      </c>
      <c r="I55" s="23">
        <f t="shared" si="6"/>
        <v>300</v>
      </c>
      <c r="J55" s="23">
        <f t="shared" si="6"/>
        <v>300</v>
      </c>
      <c r="K55" s="23">
        <f t="shared" si="6"/>
        <v>300</v>
      </c>
      <c r="L55" s="23">
        <f t="shared" si="6"/>
        <v>300</v>
      </c>
      <c r="M55" s="23">
        <f t="shared" si="6"/>
        <v>300</v>
      </c>
      <c r="N55" s="23">
        <f t="shared" si="6"/>
        <v>300</v>
      </c>
      <c r="O55" s="23">
        <f t="shared" si="6"/>
        <v>300</v>
      </c>
      <c r="P55" s="23">
        <f t="shared" si="6"/>
        <v>300</v>
      </c>
    </row>
    <row r="56" spans="3:16" outlineLevel="1" x14ac:dyDescent="0.45">
      <c r="C56" s="17">
        <v>5</v>
      </c>
      <c r="D56" s="4" t="s">
        <v>32</v>
      </c>
      <c r="E56" s="23">
        <f t="shared" si="7"/>
        <v>0</v>
      </c>
      <c r="F56" s="23">
        <f t="shared" si="6"/>
        <v>0</v>
      </c>
      <c r="G56" s="23">
        <f t="shared" si="6"/>
        <v>0</v>
      </c>
      <c r="H56" s="23">
        <f t="shared" si="6"/>
        <v>0</v>
      </c>
      <c r="I56" s="23">
        <f t="shared" si="6"/>
        <v>250</v>
      </c>
      <c r="J56" s="23">
        <f t="shared" si="6"/>
        <v>250</v>
      </c>
      <c r="K56" s="23">
        <f t="shared" si="6"/>
        <v>250</v>
      </c>
      <c r="L56" s="23">
        <f t="shared" si="6"/>
        <v>250</v>
      </c>
      <c r="M56" s="23">
        <f t="shared" si="6"/>
        <v>250</v>
      </c>
      <c r="N56" s="23">
        <f t="shared" si="6"/>
        <v>250</v>
      </c>
      <c r="O56" s="23">
        <f t="shared" si="6"/>
        <v>250</v>
      </c>
      <c r="P56" s="23">
        <f t="shared" si="6"/>
        <v>250</v>
      </c>
    </row>
    <row r="57" spans="3:16" outlineLevel="1" x14ac:dyDescent="0.45">
      <c r="C57" s="17">
        <v>6</v>
      </c>
      <c r="D57" s="4" t="s">
        <v>32</v>
      </c>
      <c r="E57" s="23">
        <f t="shared" si="7"/>
        <v>0</v>
      </c>
      <c r="F57" s="23">
        <f t="shared" si="6"/>
        <v>0</v>
      </c>
      <c r="G57" s="23">
        <f t="shared" si="6"/>
        <v>0</v>
      </c>
      <c r="H57" s="23">
        <f t="shared" si="6"/>
        <v>0</v>
      </c>
      <c r="I57" s="23">
        <f t="shared" si="6"/>
        <v>0</v>
      </c>
      <c r="J57" s="23">
        <f t="shared" si="6"/>
        <v>550</v>
      </c>
      <c r="K57" s="23">
        <f t="shared" si="6"/>
        <v>550</v>
      </c>
      <c r="L57" s="23">
        <f t="shared" si="6"/>
        <v>550</v>
      </c>
      <c r="M57" s="23">
        <f t="shared" si="6"/>
        <v>550</v>
      </c>
      <c r="N57" s="23">
        <f t="shared" si="6"/>
        <v>550</v>
      </c>
      <c r="O57" s="23">
        <f t="shared" si="6"/>
        <v>550</v>
      </c>
      <c r="P57" s="23">
        <f t="shared" si="6"/>
        <v>550</v>
      </c>
    </row>
    <row r="58" spans="3:16" outlineLevel="1" x14ac:dyDescent="0.45">
      <c r="C58" s="17">
        <v>7</v>
      </c>
      <c r="D58" s="4" t="s">
        <v>32</v>
      </c>
      <c r="E58" s="23">
        <f t="shared" si="7"/>
        <v>0</v>
      </c>
      <c r="F58" s="23">
        <f t="shared" si="6"/>
        <v>0</v>
      </c>
      <c r="G58" s="23">
        <f t="shared" si="6"/>
        <v>0</v>
      </c>
      <c r="H58" s="23">
        <f t="shared" si="6"/>
        <v>0</v>
      </c>
      <c r="I58" s="23">
        <f t="shared" si="6"/>
        <v>0</v>
      </c>
      <c r="J58" s="23">
        <f t="shared" si="6"/>
        <v>0</v>
      </c>
      <c r="K58" s="23">
        <f t="shared" si="6"/>
        <v>400</v>
      </c>
      <c r="L58" s="23">
        <f t="shared" si="6"/>
        <v>400</v>
      </c>
      <c r="M58" s="23">
        <f t="shared" si="6"/>
        <v>400</v>
      </c>
      <c r="N58" s="23">
        <f t="shared" si="6"/>
        <v>400</v>
      </c>
      <c r="O58" s="23">
        <f t="shared" si="6"/>
        <v>400</v>
      </c>
      <c r="P58" s="23">
        <f t="shared" si="6"/>
        <v>400</v>
      </c>
    </row>
    <row r="59" spans="3:16" outlineLevel="1" x14ac:dyDescent="0.45">
      <c r="C59" s="17">
        <v>8</v>
      </c>
      <c r="D59" s="4" t="s">
        <v>32</v>
      </c>
      <c r="E59" s="23">
        <f t="shared" si="7"/>
        <v>0</v>
      </c>
      <c r="F59" s="23">
        <f t="shared" si="6"/>
        <v>0</v>
      </c>
      <c r="G59" s="23">
        <f t="shared" si="6"/>
        <v>0</v>
      </c>
      <c r="H59" s="23">
        <f t="shared" si="6"/>
        <v>0</v>
      </c>
      <c r="I59" s="23">
        <f t="shared" si="6"/>
        <v>0</v>
      </c>
      <c r="J59" s="23">
        <f t="shared" si="6"/>
        <v>0</v>
      </c>
      <c r="K59" s="23">
        <f t="shared" si="6"/>
        <v>0</v>
      </c>
      <c r="L59" s="23">
        <f t="shared" si="6"/>
        <v>800</v>
      </c>
      <c r="M59" s="23">
        <f t="shared" si="6"/>
        <v>800</v>
      </c>
      <c r="N59" s="23">
        <f t="shared" si="6"/>
        <v>800</v>
      </c>
      <c r="O59" s="23">
        <f t="shared" si="6"/>
        <v>800</v>
      </c>
      <c r="P59" s="23">
        <f t="shared" si="6"/>
        <v>800</v>
      </c>
    </row>
    <row r="60" spans="3:16" outlineLevel="1" x14ac:dyDescent="0.45">
      <c r="C60" s="17">
        <v>9</v>
      </c>
      <c r="D60" s="4" t="s">
        <v>32</v>
      </c>
      <c r="E60" s="23">
        <f t="shared" si="7"/>
        <v>0</v>
      </c>
      <c r="F60" s="23">
        <f t="shared" si="6"/>
        <v>0</v>
      </c>
      <c r="G60" s="23">
        <f t="shared" si="6"/>
        <v>0</v>
      </c>
      <c r="H60" s="23">
        <f t="shared" si="6"/>
        <v>0</v>
      </c>
      <c r="I60" s="23">
        <f t="shared" si="6"/>
        <v>0</v>
      </c>
      <c r="J60" s="23">
        <f t="shared" si="6"/>
        <v>0</v>
      </c>
      <c r="K60" s="23">
        <f t="shared" si="6"/>
        <v>0</v>
      </c>
      <c r="L60" s="23">
        <f t="shared" si="6"/>
        <v>0</v>
      </c>
      <c r="M60" s="23">
        <f t="shared" si="6"/>
        <v>1000</v>
      </c>
      <c r="N60" s="23">
        <f t="shared" si="6"/>
        <v>1000</v>
      </c>
      <c r="O60" s="23">
        <f t="shared" si="6"/>
        <v>1000</v>
      </c>
      <c r="P60" s="23">
        <f t="shared" si="6"/>
        <v>1000</v>
      </c>
    </row>
    <row r="61" spans="3:16" outlineLevel="1" x14ac:dyDescent="0.45">
      <c r="C61" s="17">
        <v>10</v>
      </c>
      <c r="D61" s="4" t="s">
        <v>32</v>
      </c>
      <c r="E61" s="23">
        <f t="shared" si="7"/>
        <v>0</v>
      </c>
      <c r="F61" s="23">
        <f t="shared" si="6"/>
        <v>0</v>
      </c>
      <c r="G61" s="23">
        <f t="shared" si="6"/>
        <v>0</v>
      </c>
      <c r="H61" s="23">
        <f t="shared" si="6"/>
        <v>0</v>
      </c>
      <c r="I61" s="23">
        <f t="shared" si="6"/>
        <v>0</v>
      </c>
      <c r="J61" s="23">
        <f t="shared" si="6"/>
        <v>0</v>
      </c>
      <c r="K61" s="23">
        <f t="shared" si="6"/>
        <v>0</v>
      </c>
      <c r="L61" s="23">
        <f t="shared" si="6"/>
        <v>0</v>
      </c>
      <c r="M61" s="23">
        <f t="shared" si="6"/>
        <v>0</v>
      </c>
      <c r="N61" s="23">
        <f t="shared" si="6"/>
        <v>700</v>
      </c>
      <c r="O61" s="23">
        <f t="shared" si="6"/>
        <v>700</v>
      </c>
      <c r="P61" s="23">
        <f t="shared" si="6"/>
        <v>700</v>
      </c>
    </row>
    <row r="62" spans="3:16" outlineLevel="1" x14ac:dyDescent="0.45">
      <c r="C62" s="17">
        <v>11</v>
      </c>
      <c r="D62" s="4" t="s">
        <v>32</v>
      </c>
      <c r="E62" s="23">
        <f t="shared" si="7"/>
        <v>0</v>
      </c>
      <c r="F62" s="23">
        <f t="shared" si="6"/>
        <v>0</v>
      </c>
      <c r="G62" s="23">
        <f t="shared" si="6"/>
        <v>0</v>
      </c>
      <c r="H62" s="23">
        <f t="shared" si="6"/>
        <v>0</v>
      </c>
      <c r="I62" s="23">
        <f t="shared" si="6"/>
        <v>0</v>
      </c>
      <c r="J62" s="23">
        <f t="shared" si="6"/>
        <v>0</v>
      </c>
      <c r="K62" s="23">
        <f t="shared" si="6"/>
        <v>0</v>
      </c>
      <c r="L62" s="23">
        <f t="shared" si="6"/>
        <v>0</v>
      </c>
      <c r="M62" s="23">
        <f t="shared" si="6"/>
        <v>0</v>
      </c>
      <c r="N62" s="23">
        <f t="shared" si="6"/>
        <v>0</v>
      </c>
      <c r="O62" s="23">
        <f t="shared" si="6"/>
        <v>400</v>
      </c>
      <c r="P62" s="23">
        <f t="shared" si="6"/>
        <v>400</v>
      </c>
    </row>
    <row r="63" spans="3:16" outlineLevel="1" x14ac:dyDescent="0.45">
      <c r="C63" s="17">
        <v>12</v>
      </c>
      <c r="D63" s="31" t="s">
        <v>32</v>
      </c>
      <c r="E63" s="23">
        <f t="shared" si="7"/>
        <v>0</v>
      </c>
      <c r="F63" s="23">
        <f t="shared" si="6"/>
        <v>0</v>
      </c>
      <c r="G63" s="23">
        <f t="shared" si="6"/>
        <v>0</v>
      </c>
      <c r="H63" s="23">
        <f t="shared" si="6"/>
        <v>0</v>
      </c>
      <c r="I63" s="23">
        <f t="shared" si="6"/>
        <v>0</v>
      </c>
      <c r="J63" s="23">
        <f t="shared" si="6"/>
        <v>0</v>
      </c>
      <c r="K63" s="23">
        <f t="shared" si="6"/>
        <v>0</v>
      </c>
      <c r="L63" s="23">
        <f t="shared" si="6"/>
        <v>0</v>
      </c>
      <c r="M63" s="23">
        <f t="shared" si="6"/>
        <v>0</v>
      </c>
      <c r="N63" s="23">
        <f t="shared" si="6"/>
        <v>0</v>
      </c>
      <c r="O63" s="23">
        <f t="shared" si="6"/>
        <v>0</v>
      </c>
      <c r="P63" s="23">
        <f t="shared" si="6"/>
        <v>1000</v>
      </c>
    </row>
    <row r="64" spans="3:16" outlineLevel="1" x14ac:dyDescent="0.45">
      <c r="C64" s="19" t="s">
        <v>36</v>
      </c>
      <c r="D64" s="4" t="s">
        <v>32</v>
      </c>
      <c r="E64" s="24">
        <f>SUM(E52:E63)</f>
        <v>600</v>
      </c>
      <c r="F64" s="24">
        <f t="shared" ref="F64:P64" si="8">SUM(F52:F63)</f>
        <v>1000</v>
      </c>
      <c r="G64" s="24">
        <f t="shared" si="8"/>
        <v>1900</v>
      </c>
      <c r="H64" s="24">
        <f t="shared" si="8"/>
        <v>2200</v>
      </c>
      <c r="I64" s="24">
        <f t="shared" si="8"/>
        <v>2450</v>
      </c>
      <c r="J64" s="24">
        <f t="shared" si="8"/>
        <v>3000</v>
      </c>
      <c r="K64" s="24">
        <f t="shared" si="8"/>
        <v>3400</v>
      </c>
      <c r="L64" s="24">
        <f t="shared" si="8"/>
        <v>4200</v>
      </c>
      <c r="M64" s="24">
        <f t="shared" si="8"/>
        <v>5200</v>
      </c>
      <c r="N64" s="24">
        <f t="shared" si="8"/>
        <v>5900</v>
      </c>
      <c r="O64" s="24">
        <f t="shared" si="8"/>
        <v>6300</v>
      </c>
      <c r="P64" s="24">
        <f t="shared" si="8"/>
        <v>7300</v>
      </c>
    </row>
    <row r="65" spans="2:16" outlineLevel="1" x14ac:dyDescent="0.45"/>
    <row r="66" spans="2:16" x14ac:dyDescent="0.45">
      <c r="B66" s="14"/>
      <c r="C66" s="14"/>
      <c r="D66" s="14"/>
      <c r="E66" s="15" t="s">
        <v>0</v>
      </c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</row>
    <row r="67" spans="2:16" x14ac:dyDescent="0.45">
      <c r="B67" s="13" t="s">
        <v>47</v>
      </c>
      <c r="C67" s="13"/>
      <c r="D67" s="20" t="str">
        <f>$D$5</f>
        <v>Units:</v>
      </c>
      <c r="E67" s="12" t="s">
        <v>1</v>
      </c>
      <c r="F67" s="11" t="s">
        <v>2</v>
      </c>
      <c r="G67" s="11" t="s">
        <v>3</v>
      </c>
      <c r="H67" s="11" t="s">
        <v>4</v>
      </c>
      <c r="I67" s="11" t="s">
        <v>5</v>
      </c>
      <c r="J67" s="11" t="s">
        <v>6</v>
      </c>
      <c r="K67" s="11" t="s">
        <v>7</v>
      </c>
      <c r="L67" s="11" t="s">
        <v>8</v>
      </c>
      <c r="M67" s="11" t="s">
        <v>9</v>
      </c>
      <c r="N67" s="11" t="s">
        <v>10</v>
      </c>
      <c r="O67" s="11" t="s">
        <v>11</v>
      </c>
      <c r="P67" s="11" t="s">
        <v>12</v>
      </c>
    </row>
    <row r="68" spans="2:16" x14ac:dyDescent="0.45"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2:16" x14ac:dyDescent="0.45">
      <c r="C69" s="17" t="s">
        <v>30</v>
      </c>
      <c r="D69" s="4" t="s">
        <v>32</v>
      </c>
      <c r="E69" s="28">
        <f>E34</f>
        <v>16.666666666666668</v>
      </c>
      <c r="F69" s="28">
        <f t="shared" ref="F69:P69" si="9">F34</f>
        <v>25</v>
      </c>
      <c r="G69" s="28">
        <f t="shared" si="9"/>
        <v>66.666666666666657</v>
      </c>
      <c r="H69" s="28">
        <f t="shared" si="9"/>
        <v>91.666666666666657</v>
      </c>
      <c r="I69" s="28">
        <f t="shared" si="9"/>
        <v>112.49999999999999</v>
      </c>
      <c r="J69" s="28">
        <f t="shared" si="9"/>
        <v>141.66666666666666</v>
      </c>
      <c r="K69" s="28">
        <f t="shared" si="9"/>
        <v>158.33333333333331</v>
      </c>
      <c r="L69" s="28">
        <f t="shared" si="9"/>
        <v>191.66666666666666</v>
      </c>
      <c r="M69" s="28">
        <f t="shared" si="9"/>
        <v>241.66666666666666</v>
      </c>
      <c r="N69" s="28">
        <f t="shared" si="9"/>
        <v>283.33333333333331</v>
      </c>
      <c r="O69" s="28">
        <f t="shared" si="9"/>
        <v>316.66666666666663</v>
      </c>
      <c r="P69" s="28">
        <f t="shared" si="9"/>
        <v>366.66666666666663</v>
      </c>
    </row>
    <row r="70" spans="2:16" x14ac:dyDescent="0.45">
      <c r="C70" s="17" t="s">
        <v>40</v>
      </c>
      <c r="D70" s="4" t="s">
        <v>32</v>
      </c>
      <c r="E70" s="23">
        <f>SUM($E17:E17)*$E$7/Months</f>
        <v>3.3333333333333335</v>
      </c>
      <c r="F70" s="23">
        <f>SUM($E17:F17)*$E$7/Months</f>
        <v>5</v>
      </c>
      <c r="G70" s="23">
        <f>SUM($E17:G17)*$E$7/Months</f>
        <v>13.333333333333334</v>
      </c>
      <c r="H70" s="23">
        <f>SUM($E17:H17)*$E$7/Months</f>
        <v>18.333333333333332</v>
      </c>
      <c r="I70" s="23">
        <f>SUM($E17:I17)*$E$7/Months</f>
        <v>22.5</v>
      </c>
      <c r="J70" s="23">
        <f>SUM($E17:J17)*$E$7/Months</f>
        <v>28.333333333333332</v>
      </c>
      <c r="K70" s="23">
        <f>SUM($E17:K17)*$E$7/Months</f>
        <v>31.666666666666668</v>
      </c>
      <c r="L70" s="23">
        <f>SUM($E17:L17)*$E$7/Months</f>
        <v>38.333333333333336</v>
      </c>
      <c r="M70" s="23">
        <f>SUM($E17:M17)*$E$7/Months</f>
        <v>48.333333333333336</v>
      </c>
      <c r="N70" s="23">
        <f>SUM($E17:N17)*$E$7/Months</f>
        <v>56.666666666666664</v>
      </c>
      <c r="O70" s="23">
        <f>SUM($E17:O17)*$E$7/Months</f>
        <v>63.333333333333336</v>
      </c>
      <c r="P70" s="23">
        <f>SUM($E17:P17)*$E$7/Months</f>
        <v>73.333333333333329</v>
      </c>
    </row>
    <row r="71" spans="2:16" x14ac:dyDescent="0.45">
      <c r="C71" s="17" t="s">
        <v>31</v>
      </c>
      <c r="D71" s="4" t="s">
        <v>32</v>
      </c>
      <c r="E71" s="23">
        <f>E34*$E$8</f>
        <v>2.5</v>
      </c>
      <c r="F71" s="23">
        <f t="shared" ref="F71:P71" si="10">F34*$E$8</f>
        <v>3.75</v>
      </c>
      <c r="G71" s="23">
        <f t="shared" si="10"/>
        <v>9.9999999999999982</v>
      </c>
      <c r="H71" s="23">
        <f t="shared" si="10"/>
        <v>13.749999999999998</v>
      </c>
      <c r="I71" s="23">
        <f t="shared" si="10"/>
        <v>16.874999999999996</v>
      </c>
      <c r="J71" s="23">
        <f t="shared" si="10"/>
        <v>21.249999999999996</v>
      </c>
      <c r="K71" s="23">
        <f t="shared" si="10"/>
        <v>23.749999999999996</v>
      </c>
      <c r="L71" s="23">
        <f t="shared" si="10"/>
        <v>28.749999999999996</v>
      </c>
      <c r="M71" s="23">
        <f t="shared" si="10"/>
        <v>36.25</v>
      </c>
      <c r="N71" s="23">
        <f t="shared" si="10"/>
        <v>42.499999999999993</v>
      </c>
      <c r="O71" s="23">
        <f t="shared" si="10"/>
        <v>47.499999999999993</v>
      </c>
      <c r="P71" s="23">
        <f t="shared" si="10"/>
        <v>54.999999999999993</v>
      </c>
    </row>
    <row r="72" spans="2:16" x14ac:dyDescent="0.45">
      <c r="C72" s="19" t="s">
        <v>24</v>
      </c>
      <c r="D72" s="29" t="s">
        <v>32</v>
      </c>
      <c r="E72" s="30">
        <f>SUM(E69:E71)</f>
        <v>22.5</v>
      </c>
      <c r="F72" s="30">
        <f t="shared" ref="F72:P72" si="11">SUM(F69:F71)</f>
        <v>33.75</v>
      </c>
      <c r="G72" s="30">
        <f t="shared" si="11"/>
        <v>89.999999999999986</v>
      </c>
      <c r="H72" s="30">
        <f t="shared" si="11"/>
        <v>123.74999999999999</v>
      </c>
      <c r="I72" s="30">
        <f t="shared" si="11"/>
        <v>151.875</v>
      </c>
      <c r="J72" s="30">
        <f t="shared" si="11"/>
        <v>191.25</v>
      </c>
      <c r="K72" s="30">
        <f t="shared" si="11"/>
        <v>213.74999999999997</v>
      </c>
      <c r="L72" s="30">
        <f t="shared" si="11"/>
        <v>258.75</v>
      </c>
      <c r="M72" s="30">
        <f t="shared" si="11"/>
        <v>326.25</v>
      </c>
      <c r="N72" s="30">
        <f t="shared" si="11"/>
        <v>382.5</v>
      </c>
      <c r="O72" s="30">
        <f t="shared" si="11"/>
        <v>427.49999999999994</v>
      </c>
      <c r="P72" s="30">
        <f t="shared" si="11"/>
        <v>494.99999999999994</v>
      </c>
    </row>
    <row r="73" spans="2:16" x14ac:dyDescent="0.45">
      <c r="E73" s="6"/>
      <c r="G73" s="6"/>
    </row>
    <row r="74" spans="2:16" x14ac:dyDescent="0.45">
      <c r="C74" s="2" t="s">
        <v>41</v>
      </c>
      <c r="E74" s="6"/>
      <c r="G74" s="6"/>
    </row>
    <row r="75" spans="2:16" x14ac:dyDescent="0.45">
      <c r="C75" s="17" t="str">
        <f>$C$69</f>
        <v>Subscription Revenue:</v>
      </c>
      <c r="D75" s="4" t="str">
        <f t="shared" ref="D75" si="12">D69</f>
        <v>$ K</v>
      </c>
      <c r="E75" s="23">
        <f>E69*$E10</f>
        <v>8.3333333333333339</v>
      </c>
      <c r="F75" s="23">
        <f t="shared" ref="F75:P75" si="13">F69*$E10</f>
        <v>12.5</v>
      </c>
      <c r="G75" s="23">
        <f t="shared" si="13"/>
        <v>33.333333333333329</v>
      </c>
      <c r="H75" s="23">
        <f t="shared" si="13"/>
        <v>45.833333333333329</v>
      </c>
      <c r="I75" s="23">
        <f t="shared" si="13"/>
        <v>56.249999999999993</v>
      </c>
      <c r="J75" s="23">
        <f t="shared" si="13"/>
        <v>70.833333333333329</v>
      </c>
      <c r="K75" s="23">
        <f t="shared" si="13"/>
        <v>79.166666666666657</v>
      </c>
      <c r="L75" s="23">
        <f t="shared" si="13"/>
        <v>95.833333333333329</v>
      </c>
      <c r="M75" s="23">
        <f t="shared" si="13"/>
        <v>120.83333333333333</v>
      </c>
      <c r="N75" s="23">
        <f t="shared" si="13"/>
        <v>141.66666666666666</v>
      </c>
      <c r="O75" s="23">
        <f t="shared" si="13"/>
        <v>158.33333333333331</v>
      </c>
      <c r="P75" s="23">
        <f t="shared" si="13"/>
        <v>183.33333333333331</v>
      </c>
    </row>
    <row r="76" spans="2:16" x14ac:dyDescent="0.45">
      <c r="C76" s="17" t="str">
        <f>$C$70</f>
        <v>Usage-Based Revenue (Tokens):</v>
      </c>
      <c r="D76" s="4" t="str">
        <f t="shared" ref="D76" si="14">D70</f>
        <v>$ K</v>
      </c>
      <c r="E76" s="23">
        <f t="shared" ref="E76:P77" si="15">E70*$E11</f>
        <v>1</v>
      </c>
      <c r="F76" s="23">
        <f t="shared" si="15"/>
        <v>1.5</v>
      </c>
      <c r="G76" s="23">
        <f t="shared" si="15"/>
        <v>4</v>
      </c>
      <c r="H76" s="23">
        <f t="shared" si="15"/>
        <v>5.4999999999999991</v>
      </c>
      <c r="I76" s="23">
        <f t="shared" si="15"/>
        <v>6.75</v>
      </c>
      <c r="J76" s="23">
        <f t="shared" si="15"/>
        <v>8.5</v>
      </c>
      <c r="K76" s="23">
        <f t="shared" si="15"/>
        <v>9.5</v>
      </c>
      <c r="L76" s="23">
        <f t="shared" si="15"/>
        <v>11.5</v>
      </c>
      <c r="M76" s="23">
        <f t="shared" si="15"/>
        <v>14.5</v>
      </c>
      <c r="N76" s="23">
        <f t="shared" si="15"/>
        <v>17</v>
      </c>
      <c r="O76" s="23">
        <f t="shared" si="15"/>
        <v>19</v>
      </c>
      <c r="P76" s="23">
        <f t="shared" si="15"/>
        <v>21.999999999999996</v>
      </c>
    </row>
    <row r="77" spans="2:16" x14ac:dyDescent="0.45">
      <c r="C77" s="17" t="str">
        <f>$C$71</f>
        <v>Services/Implementation Revenue:</v>
      </c>
      <c r="D77" s="4" t="str">
        <f t="shared" ref="D77" si="16">D71</f>
        <v>$ K</v>
      </c>
      <c r="E77" s="23">
        <f t="shared" si="15"/>
        <v>0.25</v>
      </c>
      <c r="F77" s="23">
        <f t="shared" si="15"/>
        <v>0.375</v>
      </c>
      <c r="G77" s="23">
        <f t="shared" si="15"/>
        <v>0.99999999999999989</v>
      </c>
      <c r="H77" s="23">
        <f t="shared" si="15"/>
        <v>1.375</v>
      </c>
      <c r="I77" s="23">
        <f t="shared" si="15"/>
        <v>1.6874999999999998</v>
      </c>
      <c r="J77" s="23">
        <f t="shared" si="15"/>
        <v>2.1249999999999996</v>
      </c>
      <c r="K77" s="23">
        <f t="shared" si="15"/>
        <v>2.3749999999999996</v>
      </c>
      <c r="L77" s="23">
        <f t="shared" si="15"/>
        <v>2.875</v>
      </c>
      <c r="M77" s="23">
        <f t="shared" si="15"/>
        <v>3.625</v>
      </c>
      <c r="N77" s="23">
        <f t="shared" si="15"/>
        <v>4.2499999999999991</v>
      </c>
      <c r="O77" s="23">
        <f t="shared" si="15"/>
        <v>4.7499999999999991</v>
      </c>
      <c r="P77" s="23">
        <f t="shared" si="15"/>
        <v>5.5</v>
      </c>
    </row>
    <row r="78" spans="2:16" x14ac:dyDescent="0.45">
      <c r="C78" s="19" t="s">
        <v>42</v>
      </c>
      <c r="D78" s="29" t="str">
        <f t="shared" ref="D78" si="17">D72</f>
        <v>$ K</v>
      </c>
      <c r="E78" s="30">
        <f>SUM(E75:E77)</f>
        <v>9.5833333333333339</v>
      </c>
      <c r="F78" s="30">
        <f t="shared" ref="F78:P78" si="18">SUM(F75:F77)</f>
        <v>14.375</v>
      </c>
      <c r="G78" s="30">
        <f t="shared" si="18"/>
        <v>38.333333333333329</v>
      </c>
      <c r="H78" s="30">
        <f t="shared" si="18"/>
        <v>52.708333333333329</v>
      </c>
      <c r="I78" s="30">
        <f t="shared" si="18"/>
        <v>64.687499999999986</v>
      </c>
      <c r="J78" s="30">
        <f t="shared" si="18"/>
        <v>81.458333333333329</v>
      </c>
      <c r="K78" s="30">
        <f t="shared" si="18"/>
        <v>91.041666666666657</v>
      </c>
      <c r="L78" s="30">
        <f t="shared" si="18"/>
        <v>110.20833333333333</v>
      </c>
      <c r="M78" s="30">
        <f t="shared" si="18"/>
        <v>138.95833333333331</v>
      </c>
      <c r="N78" s="30">
        <f t="shared" si="18"/>
        <v>162.91666666666666</v>
      </c>
      <c r="O78" s="30">
        <f t="shared" si="18"/>
        <v>182.08333333333331</v>
      </c>
      <c r="P78" s="30">
        <f t="shared" si="18"/>
        <v>210.83333333333331</v>
      </c>
    </row>
    <row r="79" spans="2:16" x14ac:dyDescent="0.45">
      <c r="C79" s="32" t="s">
        <v>48</v>
      </c>
      <c r="D79" s="7" t="s">
        <v>17</v>
      </c>
      <c r="E79" s="33">
        <f>E78/E72</f>
        <v>0.42592592592592593</v>
      </c>
      <c r="F79" s="33">
        <f t="shared" ref="F79:P79" si="19">F78/F72</f>
        <v>0.42592592592592593</v>
      </c>
      <c r="G79" s="33">
        <f t="shared" si="19"/>
        <v>0.42592592592592593</v>
      </c>
      <c r="H79" s="33">
        <f t="shared" si="19"/>
        <v>0.42592592592592593</v>
      </c>
      <c r="I79" s="33">
        <f t="shared" si="19"/>
        <v>0.42592592592592582</v>
      </c>
      <c r="J79" s="33">
        <f t="shared" si="19"/>
        <v>0.42592592592592587</v>
      </c>
      <c r="K79" s="33">
        <f t="shared" si="19"/>
        <v>0.42592592592592593</v>
      </c>
      <c r="L79" s="33">
        <f t="shared" si="19"/>
        <v>0.42592592592592593</v>
      </c>
      <c r="M79" s="33">
        <f t="shared" si="19"/>
        <v>0.42592592592592587</v>
      </c>
      <c r="N79" s="33">
        <f t="shared" si="19"/>
        <v>0.42592592592592587</v>
      </c>
      <c r="O79" s="33">
        <f t="shared" si="19"/>
        <v>0.42592592592592593</v>
      </c>
      <c r="P79" s="33">
        <f t="shared" si="19"/>
        <v>0.42592592592592593</v>
      </c>
    </row>
    <row r="80" spans="2:16" x14ac:dyDescent="0.45">
      <c r="E80" s="6"/>
      <c r="G80" s="6"/>
      <c r="P80" s="23"/>
    </row>
    <row r="81" spans="3:16" x14ac:dyDescent="0.45">
      <c r="C81" s="17" t="s">
        <v>49</v>
      </c>
      <c r="D81" s="4" t="s">
        <v>32</v>
      </c>
      <c r="E81" s="23">
        <f>E72</f>
        <v>22.5</v>
      </c>
      <c r="F81" s="23">
        <f t="shared" ref="F81:P81" si="20">F72</f>
        <v>33.75</v>
      </c>
      <c r="G81" s="23">
        <f t="shared" si="20"/>
        <v>89.999999999999986</v>
      </c>
      <c r="H81" s="23">
        <f t="shared" si="20"/>
        <v>123.74999999999999</v>
      </c>
      <c r="I81" s="23">
        <f t="shared" si="20"/>
        <v>151.875</v>
      </c>
      <c r="J81" s="23">
        <f t="shared" si="20"/>
        <v>191.25</v>
      </c>
      <c r="K81" s="23">
        <f t="shared" si="20"/>
        <v>213.74999999999997</v>
      </c>
      <c r="L81" s="23">
        <f t="shared" si="20"/>
        <v>258.75</v>
      </c>
      <c r="M81" s="23">
        <f t="shared" si="20"/>
        <v>326.25</v>
      </c>
      <c r="N81" s="23">
        <f t="shared" si="20"/>
        <v>382.5</v>
      </c>
      <c r="O81" s="23">
        <f t="shared" si="20"/>
        <v>427.49999999999994</v>
      </c>
      <c r="P81" s="23">
        <f t="shared" si="20"/>
        <v>494.99999999999994</v>
      </c>
    </row>
    <row r="82" spans="3:16" x14ac:dyDescent="0.45">
      <c r="C82" s="17" t="s">
        <v>50</v>
      </c>
      <c r="D82" s="4" t="s">
        <v>32</v>
      </c>
      <c r="E82" s="23">
        <f>SUM($E81:E81)</f>
        <v>22.5</v>
      </c>
      <c r="F82" s="23">
        <f>SUM($E81:F81)</f>
        <v>56.25</v>
      </c>
      <c r="G82" s="23">
        <f>SUM($E81:G81)</f>
        <v>146.25</v>
      </c>
      <c r="H82" s="23">
        <f>SUM($E81:H81)</f>
        <v>270</v>
      </c>
      <c r="I82" s="23">
        <f>SUM($E81:I81)</f>
        <v>421.875</v>
      </c>
      <c r="J82" s="23">
        <f>SUM($E81:J81)</f>
        <v>613.125</v>
      </c>
      <c r="K82" s="23">
        <f>SUM($E81:K81)</f>
        <v>826.875</v>
      </c>
      <c r="L82" s="23">
        <f>SUM($E81:L81)</f>
        <v>1085.625</v>
      </c>
      <c r="M82" s="23">
        <f>SUM($E81:M81)</f>
        <v>1411.875</v>
      </c>
      <c r="N82" s="23">
        <f>SUM($E81:N81)</f>
        <v>1794.375</v>
      </c>
      <c r="O82" s="23">
        <f>SUM($E81:O81)</f>
        <v>2221.875</v>
      </c>
      <c r="P82" s="23">
        <f>SUM($E81:P81)</f>
        <v>2716.875</v>
      </c>
    </row>
    <row r="83" spans="3:16" x14ac:dyDescent="0.45">
      <c r="C83" s="17" t="s">
        <v>44</v>
      </c>
      <c r="D83" s="4" t="s">
        <v>32</v>
      </c>
      <c r="E83" s="23">
        <f>E49</f>
        <v>200</v>
      </c>
      <c r="F83" s="23">
        <f t="shared" ref="F83:P83" si="21">F49</f>
        <v>300</v>
      </c>
      <c r="G83" s="23">
        <f t="shared" si="21"/>
        <v>800</v>
      </c>
      <c r="H83" s="23">
        <f t="shared" si="21"/>
        <v>1100</v>
      </c>
      <c r="I83" s="23">
        <f t="shared" si="21"/>
        <v>1350</v>
      </c>
      <c r="J83" s="23">
        <f t="shared" si="21"/>
        <v>1700</v>
      </c>
      <c r="K83" s="23">
        <f t="shared" si="21"/>
        <v>1900</v>
      </c>
      <c r="L83" s="23">
        <f t="shared" si="21"/>
        <v>2300</v>
      </c>
      <c r="M83" s="23">
        <f t="shared" si="21"/>
        <v>2900</v>
      </c>
      <c r="N83" s="23">
        <f t="shared" si="21"/>
        <v>3400</v>
      </c>
      <c r="O83" s="23">
        <f t="shared" si="21"/>
        <v>3800</v>
      </c>
      <c r="P83" s="23">
        <f t="shared" si="21"/>
        <v>4400</v>
      </c>
    </row>
    <row r="84" spans="3:16" x14ac:dyDescent="0.45">
      <c r="C84" s="17" t="s">
        <v>45</v>
      </c>
      <c r="D84" s="4" t="s">
        <v>32</v>
      </c>
      <c r="E84" s="23">
        <f t="shared" ref="E84:P84" si="22">E72*Months</f>
        <v>270</v>
      </c>
      <c r="F84" s="23">
        <f t="shared" si="22"/>
        <v>405</v>
      </c>
      <c r="G84" s="23">
        <f t="shared" si="22"/>
        <v>1079.9999999999998</v>
      </c>
      <c r="H84" s="23">
        <f t="shared" si="22"/>
        <v>1484.9999999999998</v>
      </c>
      <c r="I84" s="23">
        <f t="shared" si="22"/>
        <v>1822.5</v>
      </c>
      <c r="J84" s="23">
        <f t="shared" si="22"/>
        <v>2295</v>
      </c>
      <c r="K84" s="23">
        <f t="shared" si="22"/>
        <v>2564.9999999999995</v>
      </c>
      <c r="L84" s="23">
        <f t="shared" si="22"/>
        <v>3105</v>
      </c>
      <c r="M84" s="23">
        <f t="shared" si="22"/>
        <v>3915</v>
      </c>
      <c r="N84" s="23">
        <f t="shared" si="22"/>
        <v>4590</v>
      </c>
      <c r="O84" s="23">
        <f t="shared" si="22"/>
        <v>5129.9999999999991</v>
      </c>
      <c r="P84" s="23">
        <f t="shared" si="22"/>
        <v>5939.9999999999991</v>
      </c>
    </row>
    <row r="85" spans="3:16" x14ac:dyDescent="0.45">
      <c r="C85" s="34" t="s">
        <v>46</v>
      </c>
      <c r="D85" s="35" t="s">
        <v>32</v>
      </c>
      <c r="E85" s="36">
        <f t="shared" ref="E85:P85" si="23">E64+SUM(E70:E71)*Months</f>
        <v>670</v>
      </c>
      <c r="F85" s="36">
        <f t="shared" si="23"/>
        <v>1105</v>
      </c>
      <c r="G85" s="36">
        <f t="shared" si="23"/>
        <v>2180</v>
      </c>
      <c r="H85" s="36">
        <f t="shared" si="23"/>
        <v>2585</v>
      </c>
      <c r="I85" s="36">
        <f t="shared" si="23"/>
        <v>2922.5</v>
      </c>
      <c r="J85" s="36">
        <f t="shared" si="23"/>
        <v>3595</v>
      </c>
      <c r="K85" s="36">
        <f t="shared" si="23"/>
        <v>4065</v>
      </c>
      <c r="L85" s="36">
        <f t="shared" si="23"/>
        <v>5005</v>
      </c>
      <c r="M85" s="36">
        <f t="shared" si="23"/>
        <v>6215</v>
      </c>
      <c r="N85" s="36">
        <f t="shared" si="23"/>
        <v>7090</v>
      </c>
      <c r="O85" s="36">
        <f t="shared" si="23"/>
        <v>7630</v>
      </c>
      <c r="P85" s="36">
        <f t="shared" si="23"/>
        <v>8840</v>
      </c>
    </row>
    <row r="86" spans="3:16" x14ac:dyDescent="0.45"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3:16" x14ac:dyDescent="0.45">
      <c r="C87" s="38" t="s">
        <v>51</v>
      </c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8" spans="3:16" x14ac:dyDescent="0.45">
      <c r="C88" s="38" t="s">
        <v>52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</row>
  </sheetData>
  <phoneticPr fontId="9" type="noConversion"/>
  <dataValidations disablePrompts="1" count="1">
    <dataValidation type="whole" allowBlank="1" showInputMessage="1" showErrorMessage="1" sqref="E6" xr:uid="{9C25FE7A-1239-4C70-9846-19CE29F8FEC5}">
      <formula1>1</formula1>
      <formula2>#REF!</formula2>
    </dataValidation>
  </dataValidations>
  <pageMargins left="0.7" right="0.7" top="0.75" bottom="0.75" header="0.3" footer="0.3"/>
  <pageSetup scale="47" orientation="portrait" horizontalDpi="1200" verticalDpi="1200" r:id="rId1"/>
  <rowBreaks count="1" manualBreakCount="1">
    <brk id="50" max="16" man="1"/>
  </rowBreaks>
  <ignoredErrors>
    <ignoredError sqref="F70:P7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AI_ARR_CARR</vt:lpstr>
      <vt:lpstr>Months</vt:lpstr>
      <vt:lpstr>AI_ARR_CARR!Print_Area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BIWS</dc:creator>
  <cp:lastModifiedBy>Brian DeChesare</cp:lastModifiedBy>
  <dcterms:created xsi:type="dcterms:W3CDTF">2022-03-05T13:39:44Z</dcterms:created>
  <dcterms:modified xsi:type="dcterms:W3CDTF">2026-05-06T13:17:28Z</dcterms:modified>
</cp:coreProperties>
</file>